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805" yWindow="1320" windowWidth="14895" windowHeight="7110" tabRatio="468"/>
  </bookViews>
  <sheets>
    <sheet name="CALC " sheetId="7" r:id="rId1"/>
    <sheet name="COURSE CLASSIFICATIONS" sheetId="2" r:id="rId2"/>
    <sheet name="Sheet2" sheetId="5" r:id="rId3"/>
    <sheet name="Sheet3" sheetId="3" r:id="rId4"/>
    <sheet name="Sheet1" sheetId="4" r:id="rId5"/>
  </sheets>
  <definedNames>
    <definedName name="_xlnm.Print_Area" localSheetId="0">'CALC '!$C$1:$J$36</definedName>
  </definedNames>
  <calcPr calcId="145621"/>
</workbook>
</file>

<file path=xl/calcChain.xml><?xml version="1.0" encoding="utf-8"?>
<calcChain xmlns="http://schemas.openxmlformats.org/spreadsheetml/2006/main">
  <c r="D31" i="7" l="1"/>
  <c r="H12" i="7" s="1"/>
  <c r="H13" i="7"/>
  <c r="D39" i="7"/>
  <c r="D38" i="7"/>
  <c r="D37" i="7"/>
  <c r="D35" i="7"/>
  <c r="D29" i="7"/>
  <c r="D32" i="7" l="1"/>
  <c r="D33" i="7" s="1"/>
  <c r="D40" i="7"/>
  <c r="F39" i="7" s="1"/>
  <c r="D34" i="7" l="1"/>
  <c r="D36" i="7" s="1"/>
  <c r="H14" i="7" s="1"/>
  <c r="H15" i="7"/>
  <c r="D41" i="7" l="1"/>
  <c r="H16" i="7" s="1"/>
</calcChain>
</file>

<file path=xl/sharedStrings.xml><?xml version="1.0" encoding="utf-8"?>
<sst xmlns="http://schemas.openxmlformats.org/spreadsheetml/2006/main" count="85" uniqueCount="80">
  <si>
    <t>MAX PAY:</t>
  </si>
  <si>
    <t>MIN PAY:</t>
  </si>
  <si>
    <t xml:space="preserve">Students Enrolled </t>
  </si>
  <si>
    <t>Tuition Generated</t>
  </si>
  <si>
    <t>Salary Factor</t>
  </si>
  <si>
    <t>Fringe Benefit Factor</t>
  </si>
  <si>
    <t>Course Type:</t>
  </si>
  <si>
    <t>Contingent</t>
  </si>
  <si>
    <t>Guaranteed</t>
  </si>
  <si>
    <t>Undergrad Tuition Rate</t>
  </si>
  <si>
    <t>Graduate Tuition Rate</t>
  </si>
  <si>
    <t>Course Credit Hours</t>
  </si>
  <si>
    <t>Your Annual Base Salary</t>
  </si>
  <si>
    <t>Parameters:</t>
  </si>
  <si>
    <t xml:space="preserve">MASTERS DEGREE; PER CREDIT HOUR </t>
  </si>
  <si>
    <t>TERMINAL DEGREE; PER CREDIT HOUR</t>
  </si>
  <si>
    <t xml:space="preserve">PER CREDIT HOUR </t>
  </si>
  <si>
    <t>(Calculated Cell)</t>
  </si>
  <si>
    <t>Guaranteed Course-resident</t>
  </si>
  <si>
    <t>Needed regardless of enrollment.  Faculty compensation not adjusted according to enrollment</t>
  </si>
  <si>
    <t>Guaranteed Course-Distance Learning</t>
  </si>
  <si>
    <t>Distance Learning</t>
  </si>
  <si>
    <t>Contingency Course-resident</t>
  </si>
  <si>
    <t>Courses proposed, but faculty compensation may be adjusted due to low enrollment.</t>
  </si>
  <si>
    <t>Contingency Course-Distance Learning</t>
  </si>
  <si>
    <t>Entrepreneurial Course-resident</t>
  </si>
  <si>
    <t>All Risk</t>
  </si>
  <si>
    <t>Resident</t>
  </si>
  <si>
    <t>Independent Study- resident</t>
  </si>
  <si>
    <t>used when a faculty member will be compensated at the rate of an independent study</t>
  </si>
  <si>
    <t>Internship I - resident</t>
  </si>
  <si>
    <t xml:space="preserve">used when a faculty member will be compensated at the rate of an internship- level 1                   </t>
  </si>
  <si>
    <t>Internship II - resident</t>
  </si>
  <si>
    <t xml:space="preserve">used when a faculty member will be compensated at the rate of an internship- level II                 </t>
  </si>
  <si>
    <t>Internship III - resident</t>
  </si>
  <si>
    <t xml:space="preserve">used when a faculty member will be compensated at the rate of an internship- III                 </t>
  </si>
  <si>
    <t>Educational Travel Courses</t>
  </si>
  <si>
    <t>Courses taught as part of travel usually overseas - ofter Fine and Performing Arts trips</t>
  </si>
  <si>
    <t>Cross Listed</t>
  </si>
  <si>
    <t>Course is resident course and also listed for distance learning or undergrad/grad</t>
  </si>
  <si>
    <r>
      <t>OTHER-Resident-</t>
    </r>
    <r>
      <rPr>
        <i/>
        <sz val="8"/>
        <rFont val="Arial"/>
        <family val="2"/>
      </rPr>
      <t>Explain below</t>
    </r>
  </si>
  <si>
    <r>
      <t xml:space="preserve">used when the compensation warrants a special compensation circumstance (outside the categories defined) that has been approved by the Dean.  </t>
    </r>
    <r>
      <rPr>
        <i/>
        <sz val="8"/>
        <rFont val="Arial"/>
        <family val="2"/>
      </rPr>
      <t>Requires explanation defining compensation in "Special Instructions" section of this PAF</t>
    </r>
  </si>
  <si>
    <r>
      <t xml:space="preserve">OTHER-Distance Learning - </t>
    </r>
    <r>
      <rPr>
        <i/>
        <sz val="9"/>
        <rFont val="Arial"/>
        <family val="2"/>
      </rPr>
      <t>Explain below</t>
    </r>
  </si>
  <si>
    <t>Explain in detail in comments below</t>
  </si>
  <si>
    <t>All courses put into banner will be offered, regardless of enrollment.</t>
  </si>
  <si>
    <t>Educational Travel Courses are the only ones that can be canceled due to low enrollment</t>
  </si>
  <si>
    <t>Special topics (not in degree programs) where faculty agrees to tearch regardless of enrollment and takes all the risks.</t>
  </si>
  <si>
    <t>COURSE CLASSIFICATIONS</t>
  </si>
  <si>
    <t>Calculated Salary (NOT FINAL)</t>
  </si>
  <si>
    <t>(Not Final)</t>
  </si>
  <si>
    <t>Final Salary if not out of Min/Max Range</t>
  </si>
  <si>
    <t>Salary Exceeds Max or OK?</t>
  </si>
  <si>
    <t>Max Possible PAY this calculation:</t>
  </si>
  <si>
    <t>MIN Possible PAY this calculation:</t>
  </si>
  <si>
    <t># of students above min BE</t>
  </si>
  <si>
    <t>Plus Graduated Pay amount, if applicable</t>
  </si>
  <si>
    <t>FILL IN ALL YELLOW CELLS BELOW</t>
  </si>
  <si>
    <t>Base Salary Target Formula (BSFT)</t>
  </si>
  <si>
    <t>SALARY bef. min/max &amp; grad pay</t>
  </si>
  <si>
    <t>CALCULATED SALARY wout cap</t>
  </si>
  <si>
    <t xml:space="preserve">GUARANTEED/CONTINGENT SINGLE COURSES </t>
  </si>
  <si>
    <t>Course Type: (Select Contingent or Guaranteed)</t>
  </si>
  <si>
    <t>Salary plus GTA exceeds Tuition Generated?</t>
  </si>
  <si>
    <t>FINAL CALCULATED SALARY</t>
  </si>
  <si>
    <t xml:space="preserve">Tuition per Credit hour </t>
  </si>
  <si>
    <t xml:space="preserve">Minimum Pay per degree type </t>
  </si>
  <si>
    <t>Breakeven Enrollment Point at Minimum Pay Rate</t>
  </si>
  <si>
    <t>Breakeven Enrollment Point at Maximum Pay Rate</t>
  </si>
  <si>
    <t xml:space="preserve">CALCULATOR TO ESTIMATE SALARY FOR  SUMMER COURSES FOR </t>
  </si>
  <si>
    <r>
      <t xml:space="preserve">Instructions for use: TO ESTIMATE YOUR SALARY, FILL IN </t>
    </r>
    <r>
      <rPr>
        <b/>
        <u/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OF THE YELLOW CELLS  BELOW (Column F, Rows 5-11).  The green cells are calculated for you.</t>
    </r>
  </si>
  <si>
    <t>Amt paid to Grad Teaching Assistant (GTA) for course with lab or a lab associated with a course *See Note below (row 17).</t>
  </si>
  <si>
    <r>
      <rPr>
        <b/>
        <u/>
        <sz val="10"/>
        <rFont val="Calibri"/>
        <family val="2"/>
        <scheme val="minor"/>
      </rPr>
      <t>Calculated</t>
    </r>
    <r>
      <rPr>
        <u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Salary: 
NOTE: </t>
    </r>
    <r>
      <rPr>
        <b/>
        <sz val="10"/>
        <rFont val="Calibri"/>
        <family val="2"/>
        <scheme val="minor"/>
      </rPr>
      <t>Maximum pay is $2300/credit hour</t>
    </r>
    <r>
      <rPr>
        <b/>
        <i/>
        <sz val="10"/>
        <rFont val="Calibri"/>
        <family val="2"/>
        <scheme val="minor"/>
      </rPr>
      <t xml:space="preserve">. </t>
    </r>
    <r>
      <rPr>
        <b/>
        <sz val="10"/>
        <rFont val="Calibri"/>
        <family val="2"/>
        <scheme val="minor"/>
      </rPr>
      <t xml:space="preserve">Minimum Pay is $900 or $1000/credit hour depending on degree type. This estimate may not be accurate, if course is Undergrad/Grad cross listed - see note Row 18 below.^^  </t>
    </r>
  </si>
  <si>
    <t>See Notes below</t>
  </si>
  <si>
    <t xml:space="preserve">NOTES:
* If an amount is paid to a second instructor who is not a GTA for assisting with a lab, fringe benefits may apply and the estimate given may not be accurate. </t>
  </si>
  <si>
    <t>^^If cross listed undergraduate/graduate course, this salary estimate may not be accurate. See Cross Listed courses in APR 19 or contact Ann Green (#3016) for assistance.</t>
  </si>
  <si>
    <t>$235 Grad, $170 UG</t>
  </si>
  <si>
    <t>Graduated Pay per student above min BE_woutFringe(basex.029)</t>
  </si>
  <si>
    <t>(Base x .029 x CH x 1.2134 + Amt paid to GTA)</t>
  </si>
  <si>
    <t>updated 12/9/13</t>
  </si>
  <si>
    <t>SUMMER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</si>
</sst>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Fill="1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0" xfId="0" applyNumberForma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/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5" fillId="0" borderId="0" xfId="0" applyFont="1" applyFill="1" applyAlignment="1">
      <alignment horizontal="left" wrapText="1"/>
    </xf>
    <xf numFmtId="14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wrapText="1"/>
    </xf>
    <xf numFmtId="4" fontId="11" fillId="4" borderId="22" xfId="0" applyNumberFormat="1" applyFont="1" applyFill="1" applyBorder="1" applyAlignment="1">
      <alignment horizontal="center"/>
    </xf>
    <xf numFmtId="164" fontId="11" fillId="4" borderId="22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left" vertical="top" wrapText="1"/>
    </xf>
    <xf numFmtId="0" fontId="0" fillId="6" borderId="0" xfId="0" applyFill="1" applyBorder="1"/>
    <xf numFmtId="0" fontId="0" fillId="6" borderId="14" xfId="0" applyFill="1" applyBorder="1"/>
    <xf numFmtId="0" fontId="0" fillId="6" borderId="2" xfId="0" applyFill="1" applyBorder="1" applyAlignment="1">
      <alignment wrapText="1"/>
    </xf>
    <xf numFmtId="0" fontId="2" fillId="6" borderId="17" xfId="0" applyFont="1" applyFill="1" applyBorder="1"/>
    <xf numFmtId="0" fontId="0" fillId="6" borderId="2" xfId="0" applyFill="1" applyBorder="1"/>
    <xf numFmtId="0" fontId="2" fillId="6" borderId="13" xfId="0" applyFont="1" applyFill="1" applyBorder="1"/>
    <xf numFmtId="0" fontId="2" fillId="6" borderId="13" xfId="0" applyFont="1" applyFill="1" applyBorder="1" applyAlignment="1"/>
    <xf numFmtId="0" fontId="2" fillId="6" borderId="0" xfId="0" applyFont="1" applyFill="1" applyBorder="1"/>
    <xf numFmtId="0" fontId="1" fillId="6" borderId="13" xfId="0" applyFont="1" applyFill="1" applyBorder="1"/>
    <xf numFmtId="0" fontId="0" fillId="6" borderId="18" xfId="0" applyFill="1" applyBorder="1" applyAlignment="1">
      <alignment wrapText="1"/>
    </xf>
    <xf numFmtId="0" fontId="0" fillId="6" borderId="18" xfId="0" applyFill="1" applyBorder="1"/>
    <xf numFmtId="0" fontId="0" fillId="6" borderId="20" xfId="0" applyFill="1" applyBorder="1"/>
    <xf numFmtId="164" fontId="11" fillId="3" borderId="23" xfId="0" applyNumberFormat="1" applyFont="1" applyFill="1" applyBorder="1" applyAlignment="1" applyProtection="1">
      <alignment horizontal="center"/>
      <protection locked="0"/>
    </xf>
    <xf numFmtId="0" fontId="11" fillId="3" borderId="23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>
      <alignment horizontal="center" wrapText="1"/>
    </xf>
    <xf numFmtId="164" fontId="11" fillId="3" borderId="24" xfId="0" applyNumberFormat="1" applyFont="1" applyFill="1" applyBorder="1" applyAlignment="1" applyProtection="1">
      <alignment horizontal="center"/>
      <protection locked="0"/>
    </xf>
    <xf numFmtId="164" fontId="16" fillId="3" borderId="25" xfId="0" applyNumberFormat="1" applyFont="1" applyFill="1" applyBorder="1" applyAlignment="1" applyProtection="1">
      <alignment horizontal="center"/>
      <protection locked="0"/>
    </xf>
    <xf numFmtId="0" fontId="18" fillId="6" borderId="0" xfId="0" applyFont="1" applyFill="1" applyBorder="1"/>
    <xf numFmtId="0" fontId="19" fillId="6" borderId="13" xfId="0" applyFont="1" applyFill="1" applyBorder="1" applyAlignment="1">
      <alignment vertical="top" wrapText="1"/>
    </xf>
    <xf numFmtId="0" fontId="19" fillId="6" borderId="14" xfId="0" applyFont="1" applyFill="1" applyBorder="1" applyAlignment="1">
      <alignment vertical="top" wrapText="1"/>
    </xf>
    <xf numFmtId="0" fontId="19" fillId="6" borderId="13" xfId="0" applyFont="1" applyFill="1" applyBorder="1" applyAlignment="1">
      <alignment wrapText="1"/>
    </xf>
    <xf numFmtId="0" fontId="19" fillId="6" borderId="14" xfId="0" applyFont="1" applyFill="1" applyBorder="1" applyAlignment="1">
      <alignment wrapText="1"/>
    </xf>
    <xf numFmtId="0" fontId="14" fillId="6" borderId="17" xfId="0" applyFont="1" applyFill="1" applyBorder="1" applyAlignment="1">
      <alignment wrapText="1"/>
    </xf>
    <xf numFmtId="0" fontId="26" fillId="6" borderId="19" xfId="0" applyFont="1" applyFill="1" applyBorder="1"/>
    <xf numFmtId="0" fontId="12" fillId="4" borderId="13" xfId="0" applyFont="1" applyFill="1" applyBorder="1"/>
    <xf numFmtId="0" fontId="10" fillId="4" borderId="0" xfId="0" applyFont="1" applyFill="1" applyBorder="1"/>
    <xf numFmtId="164" fontId="17" fillId="4" borderId="21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right" wrapText="1"/>
    </xf>
    <xf numFmtId="0" fontId="18" fillId="6" borderId="0" xfId="0" applyFont="1" applyFill="1" applyBorder="1" applyAlignment="1">
      <alignment horizontal="left" wrapText="1"/>
    </xf>
    <xf numFmtId="0" fontId="0" fillId="6" borderId="0" xfId="0" applyFill="1" applyBorder="1" applyAlignment="1">
      <alignment horizontal="right" wrapText="1"/>
    </xf>
    <xf numFmtId="0" fontId="10" fillId="4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7" fillId="0" borderId="0" xfId="0" applyFont="1" applyAlignment="1">
      <alignment horizontal="right" wrapText="1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 wrapText="1"/>
    </xf>
    <xf numFmtId="0" fontId="29" fillId="0" borderId="0" xfId="0" applyFont="1"/>
    <xf numFmtId="0" fontId="29" fillId="0" borderId="0" xfId="0" applyFont="1" applyAlignment="1">
      <alignment wrapText="1"/>
    </xf>
    <xf numFmtId="164" fontId="29" fillId="0" borderId="0" xfId="0" applyNumberFormat="1" applyFont="1" applyAlignment="1">
      <alignment horizontal="right" wrapText="1"/>
    </xf>
    <xf numFmtId="0" fontId="30" fillId="0" borderId="0" xfId="0" applyFont="1" applyAlignment="1">
      <alignment wrapText="1"/>
    </xf>
    <xf numFmtId="0" fontId="29" fillId="0" borderId="0" xfId="0" applyFont="1" applyAlignment="1" applyProtection="1">
      <alignment horizontal="right" wrapText="1"/>
    </xf>
    <xf numFmtId="0" fontId="29" fillId="3" borderId="0" xfId="0" applyFont="1" applyFill="1" applyAlignment="1" applyProtection="1">
      <alignment horizontal="right" wrapText="1"/>
    </xf>
    <xf numFmtId="164" fontId="30" fillId="0" borderId="0" xfId="0" applyNumberFormat="1" applyFont="1" applyAlignment="1" applyProtection="1">
      <alignment horizontal="right" wrapText="1"/>
    </xf>
    <xf numFmtId="0" fontId="30" fillId="0" borderId="0" xfId="0" applyFont="1"/>
    <xf numFmtId="164" fontId="30" fillId="3" borderId="0" xfId="0" applyNumberFormat="1" applyFont="1" applyFill="1" applyAlignment="1" applyProtection="1">
      <alignment horizontal="right" wrapText="1"/>
    </xf>
    <xf numFmtId="0" fontId="29" fillId="6" borderId="0" xfId="0" applyFont="1" applyFill="1"/>
    <xf numFmtId="0" fontId="29" fillId="0" borderId="4" xfId="0" applyFont="1" applyBorder="1" applyAlignment="1">
      <alignment wrapText="1"/>
    </xf>
    <xf numFmtId="164" fontId="29" fillId="0" borderId="5" xfId="0" applyNumberFormat="1" applyFont="1" applyBorder="1" applyAlignment="1">
      <alignment horizontal="right" wrapText="1"/>
    </xf>
    <xf numFmtId="0" fontId="29" fillId="0" borderId="6" xfId="0" applyFont="1" applyBorder="1" applyAlignment="1">
      <alignment wrapText="1"/>
    </xf>
    <xf numFmtId="164" fontId="29" fillId="0" borderId="7" xfId="0" applyNumberFormat="1" applyFont="1" applyBorder="1" applyAlignment="1">
      <alignment horizontal="right" wrapText="1"/>
    </xf>
    <xf numFmtId="2" fontId="29" fillId="0" borderId="0" xfId="0" applyNumberFormat="1" applyFont="1" applyFill="1" applyBorder="1" applyAlignment="1">
      <alignment wrapText="1"/>
    </xf>
    <xf numFmtId="164" fontId="29" fillId="0" borderId="0" xfId="0" applyNumberFormat="1" applyFont="1"/>
    <xf numFmtId="0" fontId="29" fillId="0" borderId="0" xfId="0" applyFont="1" applyFill="1" applyBorder="1" applyAlignment="1">
      <alignment wrapText="1"/>
    </xf>
    <xf numFmtId="2" fontId="29" fillId="0" borderId="0" xfId="0" applyNumberFormat="1" applyFont="1" applyAlignment="1">
      <alignment horizontal="right" wrapText="1"/>
    </xf>
    <xf numFmtId="0" fontId="13" fillId="5" borderId="28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3" fillId="5" borderId="2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15" fillId="6" borderId="13" xfId="0" applyFont="1" applyFill="1" applyBorder="1" applyAlignment="1">
      <alignment wrapText="1"/>
    </xf>
    <xf numFmtId="0" fontId="0" fillId="0" borderId="0" xfId="0" applyAlignment="1"/>
    <xf numFmtId="0" fontId="0" fillId="0" borderId="14" xfId="0" applyBorder="1" applyAlignment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15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21" fillId="6" borderId="13" xfId="0" applyFont="1" applyFill="1" applyBorder="1" applyAlignment="1">
      <alignment wrapText="1"/>
    </xf>
    <xf numFmtId="0" fontId="21" fillId="6" borderId="0" xfId="0" applyFont="1" applyFill="1" applyBorder="1" applyAlignment="1">
      <alignment wrapText="1"/>
    </xf>
    <xf numFmtId="0" fontId="20" fillId="6" borderId="13" xfId="0" applyFont="1" applyFill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18" fillId="6" borderId="0" xfId="0" applyFont="1" applyFill="1" applyBorder="1" applyAlignment="1">
      <alignment wrapText="1"/>
    </xf>
    <xf numFmtId="0" fontId="0" fillId="0" borderId="14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C1:M43"/>
  <sheetViews>
    <sheetView tabSelected="1" zoomScaleNormal="100" workbookViewId="0">
      <selection activeCell="B1" sqref="B1"/>
    </sheetView>
  </sheetViews>
  <sheetFormatPr defaultRowHeight="15" x14ac:dyDescent="0.25"/>
  <cols>
    <col min="3" max="3" width="24.7109375" customWidth="1"/>
    <col min="4" max="4" width="19.5703125" style="55" customWidth="1"/>
    <col min="7" max="7" width="15.140625" customWidth="1"/>
    <col min="8" max="8" width="16" style="3" customWidth="1"/>
    <col min="10" max="10" width="10.28515625" customWidth="1"/>
    <col min="11" max="11" width="11.140625" bestFit="1" customWidth="1"/>
  </cols>
  <sheetData>
    <row r="1" spans="3:13" ht="15.75" thickTop="1" x14ac:dyDescent="0.25">
      <c r="C1" s="87" t="s">
        <v>68</v>
      </c>
      <c r="D1" s="88"/>
      <c r="E1" s="88"/>
      <c r="F1" s="88"/>
      <c r="G1" s="88"/>
      <c r="H1" s="88"/>
      <c r="I1" s="88"/>
      <c r="J1" s="89"/>
      <c r="K1" s="9" t="s">
        <v>78</v>
      </c>
    </row>
    <row r="2" spans="3:13" ht="15.75" thickBot="1" x14ac:dyDescent="0.3">
      <c r="C2" s="90" t="s">
        <v>60</v>
      </c>
      <c r="D2" s="91"/>
      <c r="E2" s="91"/>
      <c r="F2" s="91"/>
      <c r="G2" s="91"/>
      <c r="H2" s="91"/>
      <c r="I2" s="91"/>
      <c r="J2" s="92"/>
    </row>
    <row r="3" spans="3:13" ht="30" customHeight="1" thickBot="1" x14ac:dyDescent="0.3">
      <c r="C3" s="93" t="s">
        <v>69</v>
      </c>
      <c r="D3" s="94"/>
      <c r="E3" s="94"/>
      <c r="F3" s="94"/>
      <c r="G3" s="94"/>
      <c r="H3" s="94"/>
      <c r="I3" s="94"/>
      <c r="J3" s="95"/>
      <c r="K3" s="2"/>
      <c r="L3" s="2"/>
      <c r="M3" s="2"/>
    </row>
    <row r="4" spans="3:13" ht="48.75" customHeight="1" thickBot="1" x14ac:dyDescent="0.4">
      <c r="C4" s="46" t="s">
        <v>79</v>
      </c>
      <c r="D4" s="26"/>
      <c r="E4" s="26"/>
      <c r="F4" s="26"/>
      <c r="G4" s="26"/>
      <c r="H4" s="38" t="s">
        <v>56</v>
      </c>
      <c r="I4" s="26"/>
      <c r="J4" s="33"/>
      <c r="K4" s="2"/>
      <c r="L4" s="2"/>
      <c r="M4" s="2"/>
    </row>
    <row r="5" spans="3:13" ht="16.5" thickTop="1" x14ac:dyDescent="0.25">
      <c r="C5" s="27" t="s">
        <v>61</v>
      </c>
      <c r="D5" s="51"/>
      <c r="E5" s="28"/>
      <c r="F5" s="28"/>
      <c r="G5" s="28"/>
      <c r="H5" s="39" t="s">
        <v>7</v>
      </c>
      <c r="I5" s="28"/>
      <c r="J5" s="34"/>
    </row>
    <row r="6" spans="3:13" ht="48.75" customHeight="1" x14ac:dyDescent="0.25">
      <c r="C6" s="29" t="s">
        <v>64</v>
      </c>
      <c r="D6" s="52" t="s">
        <v>75</v>
      </c>
      <c r="E6" s="41"/>
      <c r="F6" s="100"/>
      <c r="G6" s="101"/>
      <c r="H6" s="36">
        <v>170</v>
      </c>
      <c r="I6" s="98"/>
      <c r="J6" s="99"/>
    </row>
    <row r="7" spans="3:13" ht="15.75" x14ac:dyDescent="0.25">
      <c r="C7" s="29" t="s">
        <v>11</v>
      </c>
      <c r="D7" s="53"/>
      <c r="E7" s="24"/>
      <c r="F7" s="24"/>
      <c r="G7" s="24"/>
      <c r="H7" s="37">
        <v>3</v>
      </c>
      <c r="I7" s="42"/>
      <c r="J7" s="43"/>
    </row>
    <row r="8" spans="3:13" ht="15.75" x14ac:dyDescent="0.25">
      <c r="C8" s="29" t="s">
        <v>2</v>
      </c>
      <c r="D8" s="53"/>
      <c r="E8" s="24"/>
      <c r="F8" s="24"/>
      <c r="G8" s="24"/>
      <c r="H8" s="37">
        <v>22</v>
      </c>
      <c r="I8" s="44"/>
      <c r="J8" s="45"/>
    </row>
    <row r="9" spans="3:13" ht="15.75" x14ac:dyDescent="0.25">
      <c r="C9" s="29" t="s">
        <v>12</v>
      </c>
      <c r="D9" s="53"/>
      <c r="E9" s="24"/>
      <c r="F9" s="24"/>
      <c r="G9" s="24"/>
      <c r="H9" s="36">
        <v>52000</v>
      </c>
      <c r="I9" s="44"/>
      <c r="J9" s="45"/>
    </row>
    <row r="10" spans="3:13" ht="15.75" x14ac:dyDescent="0.25">
      <c r="C10" s="29" t="s">
        <v>65</v>
      </c>
      <c r="D10" s="53"/>
      <c r="E10" s="24"/>
      <c r="F10" s="24"/>
      <c r="G10" s="24"/>
      <c r="H10" s="36">
        <v>1000</v>
      </c>
      <c r="I10" s="24"/>
      <c r="J10" s="25"/>
    </row>
    <row r="11" spans="3:13" ht="29.25" customHeight="1" thickBot="1" x14ac:dyDescent="0.3">
      <c r="C11" s="84" t="s">
        <v>70</v>
      </c>
      <c r="D11" s="85"/>
      <c r="E11" s="85"/>
      <c r="F11" s="85"/>
      <c r="G11" s="86"/>
      <c r="H11" s="40">
        <v>0</v>
      </c>
      <c r="I11" s="24"/>
      <c r="J11" s="25"/>
    </row>
    <row r="12" spans="3:13" ht="16.5" thickTop="1" x14ac:dyDescent="0.25">
      <c r="C12" s="29" t="s">
        <v>67</v>
      </c>
      <c r="D12" s="53"/>
      <c r="E12" s="24"/>
      <c r="F12" s="24"/>
      <c r="G12" s="24"/>
      <c r="H12" s="21">
        <f>IF((D31&gt;(H7*D22*D28)+H11),((H7*D22*D28)+H11)/($H$6*$H$7),(D31/($H$6*$H$7)))</f>
        <v>10.763571764705883</v>
      </c>
      <c r="I12" s="24"/>
      <c r="J12" s="25"/>
      <c r="K12" s="19"/>
    </row>
    <row r="13" spans="3:13" ht="15.75" x14ac:dyDescent="0.25">
      <c r="C13" s="30" t="s">
        <v>66</v>
      </c>
      <c r="D13" s="53"/>
      <c r="E13" s="24"/>
      <c r="F13" s="24"/>
      <c r="G13" s="24"/>
      <c r="H13" s="21">
        <f>(H10*H7*D28+H11)/(H6*H7)</f>
        <v>7.1376470588235303</v>
      </c>
      <c r="I13" s="24"/>
      <c r="J13" s="25"/>
      <c r="K13" s="19"/>
    </row>
    <row r="14" spans="3:13" ht="61.5" customHeight="1" x14ac:dyDescent="0.25">
      <c r="C14" s="96" t="s">
        <v>71</v>
      </c>
      <c r="D14" s="97"/>
      <c r="E14" s="97"/>
      <c r="F14" s="97"/>
      <c r="G14" s="31"/>
      <c r="H14" s="22">
        <f>IF(D36&lt;H10*H7,(H10*H7),D36)</f>
        <v>4524</v>
      </c>
      <c r="I14" s="24"/>
      <c r="J14" s="25"/>
      <c r="K14" s="20"/>
      <c r="L14" s="1"/>
      <c r="M14" s="1"/>
    </row>
    <row r="15" spans="3:13" ht="16.5" thickBot="1" x14ac:dyDescent="0.3">
      <c r="C15" s="32" t="s">
        <v>55</v>
      </c>
      <c r="D15" s="53"/>
      <c r="E15" s="24"/>
      <c r="F15" s="24"/>
      <c r="G15" s="24"/>
      <c r="H15" s="22">
        <f>D40*D39</f>
        <v>0</v>
      </c>
      <c r="I15" s="24"/>
      <c r="J15" s="25"/>
    </row>
    <row r="16" spans="3:13" ht="21.75" thickBot="1" x14ac:dyDescent="0.4">
      <c r="C16" s="48" t="s">
        <v>63</v>
      </c>
      <c r="D16" s="54"/>
      <c r="E16" s="49"/>
      <c r="F16" s="49"/>
      <c r="G16" s="49"/>
      <c r="H16" s="50">
        <f>IF(D41&gt;D22*H7,(D22*H7),(D41))</f>
        <v>4524</v>
      </c>
      <c r="I16" s="47" t="s">
        <v>72</v>
      </c>
      <c r="J16" s="35"/>
    </row>
    <row r="17" spans="3:10" ht="42" customHeight="1" thickTop="1" x14ac:dyDescent="0.25">
      <c r="C17" s="81" t="s">
        <v>73</v>
      </c>
      <c r="D17" s="82"/>
      <c r="E17" s="82"/>
      <c r="F17" s="82"/>
      <c r="G17" s="82"/>
      <c r="H17" s="83"/>
      <c r="I17" s="23"/>
      <c r="J17" s="23"/>
    </row>
    <row r="18" spans="3:10" ht="59.25" customHeight="1" thickBot="1" x14ac:dyDescent="0.3">
      <c r="C18" s="78" t="s">
        <v>74</v>
      </c>
      <c r="D18" s="79"/>
      <c r="E18" s="79"/>
      <c r="F18" s="79"/>
      <c r="G18" s="79"/>
      <c r="H18" s="80"/>
      <c r="I18" s="23"/>
      <c r="J18" s="23"/>
    </row>
    <row r="19" spans="3:10" ht="15.75" customHeight="1" x14ac:dyDescent="0.25">
      <c r="C19" s="58" t="s">
        <v>13</v>
      </c>
      <c r="D19" s="59"/>
      <c r="E19" s="60"/>
      <c r="F19" s="60"/>
      <c r="G19" s="60"/>
    </row>
    <row r="20" spans="3:10" x14ac:dyDescent="0.25">
      <c r="C20" s="61" t="s">
        <v>9</v>
      </c>
      <c r="D20" s="62">
        <v>170</v>
      </c>
      <c r="E20" s="60" t="s">
        <v>16</v>
      </c>
      <c r="F20" s="60"/>
      <c r="G20" s="60"/>
    </row>
    <row r="21" spans="3:10" x14ac:dyDescent="0.25">
      <c r="C21" s="61" t="s">
        <v>10</v>
      </c>
      <c r="D21" s="62">
        <v>235</v>
      </c>
      <c r="E21" s="60" t="s">
        <v>16</v>
      </c>
      <c r="F21" s="60"/>
      <c r="G21" s="60"/>
    </row>
    <row r="22" spans="3:10" x14ac:dyDescent="0.25">
      <c r="C22" s="61" t="s">
        <v>0</v>
      </c>
      <c r="D22" s="62">
        <v>2300</v>
      </c>
      <c r="E22" s="60" t="s">
        <v>16</v>
      </c>
      <c r="F22" s="60"/>
      <c r="G22" s="60"/>
    </row>
    <row r="23" spans="3:10" x14ac:dyDescent="0.25">
      <c r="C23" s="61" t="s">
        <v>1</v>
      </c>
      <c r="D23" s="62">
        <v>900</v>
      </c>
      <c r="E23" s="60" t="s">
        <v>14</v>
      </c>
      <c r="F23" s="60"/>
      <c r="G23" s="60"/>
    </row>
    <row r="24" spans="3:10" x14ac:dyDescent="0.25">
      <c r="C24" s="61"/>
      <c r="D24" s="62">
        <v>1000</v>
      </c>
      <c r="E24" s="60" t="s">
        <v>15</v>
      </c>
      <c r="F24" s="60"/>
      <c r="G24" s="60"/>
    </row>
    <row r="25" spans="3:10" x14ac:dyDescent="0.25">
      <c r="C25" s="61" t="s">
        <v>6</v>
      </c>
      <c r="D25" s="62" t="s">
        <v>7</v>
      </c>
      <c r="E25" s="60"/>
      <c r="F25" s="60"/>
      <c r="G25" s="60"/>
    </row>
    <row r="26" spans="3:10" ht="15.75" customHeight="1" x14ac:dyDescent="0.25">
      <c r="C26" s="63"/>
      <c r="D26" s="62" t="s">
        <v>8</v>
      </c>
      <c r="E26" s="60"/>
      <c r="F26" s="60"/>
      <c r="G26" s="60"/>
    </row>
    <row r="27" spans="3:10" x14ac:dyDescent="0.25">
      <c r="C27" s="61" t="s">
        <v>4</v>
      </c>
      <c r="D27" s="64">
        <v>2.9000000000000001E-2</v>
      </c>
      <c r="E27" s="60"/>
      <c r="F27" s="60"/>
      <c r="G27" s="60"/>
    </row>
    <row r="28" spans="3:10" x14ac:dyDescent="0.25">
      <c r="C28" s="61" t="s">
        <v>5</v>
      </c>
      <c r="D28" s="65">
        <v>1.2134</v>
      </c>
      <c r="E28" s="60"/>
      <c r="F28" s="60"/>
      <c r="G28" s="60"/>
    </row>
    <row r="29" spans="3:10" x14ac:dyDescent="0.25">
      <c r="C29" s="61" t="s">
        <v>3</v>
      </c>
      <c r="D29" s="66">
        <f>H6*H7*H8</f>
        <v>11220</v>
      </c>
      <c r="E29" s="67" t="s">
        <v>17</v>
      </c>
      <c r="F29" s="60"/>
      <c r="G29" s="60"/>
    </row>
    <row r="30" spans="3:10" ht="15.75" customHeight="1" x14ac:dyDescent="0.25">
      <c r="C30" s="61"/>
      <c r="D30" s="66"/>
      <c r="E30" s="67"/>
      <c r="F30" s="60"/>
      <c r="G30" s="60"/>
    </row>
    <row r="31" spans="3:10" ht="30" x14ac:dyDescent="0.25">
      <c r="C31" s="61" t="s">
        <v>57</v>
      </c>
      <c r="D31" s="68">
        <f>IF(H9*D27*H7*D28&gt;=(2300*H7*D28),(2300*H7*D28),(H9*D27*H7*D28 + H11))</f>
        <v>5489.4216000000006</v>
      </c>
      <c r="E31" s="67" t="s">
        <v>17</v>
      </c>
      <c r="F31" s="60"/>
      <c r="G31" s="69" t="s">
        <v>77</v>
      </c>
    </row>
    <row r="32" spans="3:10" ht="30" x14ac:dyDescent="0.25">
      <c r="C32" s="61" t="s">
        <v>48</v>
      </c>
      <c r="D32" s="62">
        <f>IF(H5="Guaranteed",H9*D27*H7,IF(D31&gt;=D29,H10*H7,H9*D27*H7))</f>
        <v>4524</v>
      </c>
      <c r="E32" s="67" t="s">
        <v>49</v>
      </c>
      <c r="F32" s="60"/>
      <c r="G32" s="60"/>
    </row>
    <row r="33" spans="3:7" ht="30" x14ac:dyDescent="0.25">
      <c r="C33" s="61" t="s">
        <v>50</v>
      </c>
      <c r="D33" s="62">
        <f>IF(AND(D32 &lt;(D22*H7),(D32&gt;=(H10*H7))),D32,"Salary is out of Min/Max range")</f>
        <v>4524</v>
      </c>
      <c r="E33" s="67"/>
      <c r="F33" s="60"/>
      <c r="G33" s="60"/>
    </row>
    <row r="34" spans="3:7" ht="35.25" customHeight="1" x14ac:dyDescent="0.25">
      <c r="C34" s="61" t="s">
        <v>51</v>
      </c>
      <c r="D34" s="62" t="str">
        <f>IF(D32  &gt;D22*H7, "Salary exceeds Max", "OK")</f>
        <v>OK</v>
      </c>
      <c r="E34" s="67"/>
      <c r="F34" s="60"/>
      <c r="G34" s="60"/>
    </row>
    <row r="35" spans="3:7" ht="35.25" customHeight="1" x14ac:dyDescent="0.25">
      <c r="C35" s="61" t="s">
        <v>62</v>
      </c>
      <c r="D35" s="62">
        <f>IFD32</f>
        <v>0</v>
      </c>
      <c r="E35" s="67"/>
      <c r="F35" s="60"/>
      <c r="G35" s="60"/>
    </row>
    <row r="36" spans="3:7" ht="45" customHeight="1" x14ac:dyDescent="0.25">
      <c r="C36" s="61" t="s">
        <v>58</v>
      </c>
      <c r="D36" s="62">
        <f>IF(D34="Salary exceeds Max",(D22*H7),D32)</f>
        <v>4524</v>
      </c>
      <c r="E36" s="67"/>
      <c r="F36" s="60"/>
      <c r="G36" s="60"/>
    </row>
    <row r="37" spans="3:7" ht="28.5" customHeight="1" x14ac:dyDescent="0.25">
      <c r="C37" s="70" t="s">
        <v>53</v>
      </c>
      <c r="D37" s="71">
        <f>H10*H7</f>
        <v>3000</v>
      </c>
      <c r="E37" s="60"/>
      <c r="F37" s="60"/>
      <c r="G37" s="60"/>
    </row>
    <row r="38" spans="3:7" ht="30" x14ac:dyDescent="0.25">
      <c r="C38" s="72" t="s">
        <v>52</v>
      </c>
      <c r="D38" s="73">
        <f>D22*H7</f>
        <v>6900</v>
      </c>
      <c r="E38" s="60"/>
      <c r="F38" s="60"/>
      <c r="G38" s="60"/>
    </row>
    <row r="39" spans="3:7" ht="60" x14ac:dyDescent="0.25">
      <c r="C39" s="74" t="s">
        <v>76</v>
      </c>
      <c r="D39" s="62">
        <f>ROUND(H9*D27*0.1,2)</f>
        <v>150.80000000000001</v>
      </c>
      <c r="E39" s="60"/>
      <c r="F39" s="75">
        <f>D39*D40</f>
        <v>0</v>
      </c>
      <c r="G39" s="60"/>
    </row>
    <row r="40" spans="3:7" ht="30" x14ac:dyDescent="0.25">
      <c r="C40" s="76" t="s">
        <v>54</v>
      </c>
      <c r="D40" s="77">
        <f>ROUND(IF(AND(H8&lt;H12,H8&gt;H13),(H8-H13),(0)),2)</f>
        <v>0</v>
      </c>
      <c r="E40" s="60"/>
      <c r="F40" s="60"/>
      <c r="G40" s="60"/>
    </row>
    <row r="41" spans="3:7" ht="30" x14ac:dyDescent="0.25">
      <c r="C41" s="61" t="s">
        <v>59</v>
      </c>
      <c r="D41" s="62">
        <f>IF(H5="Guaranteed",(H14),(H14+H15))</f>
        <v>4524</v>
      </c>
      <c r="E41" s="60"/>
      <c r="F41" s="60"/>
      <c r="G41" s="60"/>
    </row>
    <row r="42" spans="3:7" x14ac:dyDescent="0.25">
      <c r="C42" s="60"/>
      <c r="D42" s="59"/>
      <c r="E42" s="60"/>
      <c r="F42" s="60"/>
      <c r="G42" s="60"/>
    </row>
    <row r="43" spans="3:7" x14ac:dyDescent="0.25">
      <c r="C43" s="57"/>
      <c r="D43" s="56"/>
      <c r="E43" s="57"/>
      <c r="F43" s="57"/>
      <c r="G43" s="57"/>
    </row>
  </sheetData>
  <sheetProtection password="C8C0" sheet="1" objects="1" scenarios="1"/>
  <mergeCells count="9">
    <mergeCell ref="C18:H18"/>
    <mergeCell ref="C17:H17"/>
    <mergeCell ref="C11:G11"/>
    <mergeCell ref="C1:J1"/>
    <mergeCell ref="C2:J2"/>
    <mergeCell ref="C3:J3"/>
    <mergeCell ref="C14:F14"/>
    <mergeCell ref="I6:J6"/>
    <mergeCell ref="F6:G6"/>
  </mergeCells>
  <dataValidations xWindow="755" yWindow="450" count="5">
    <dataValidation type="list" allowBlank="1" showInputMessage="1" showErrorMessage="1" prompt="$900 = MASTERS_x000a_$1000 = TERMINAL_x000a_" sqref="H10">
      <formula1>$D$23:$D$24</formula1>
    </dataValidation>
    <dataValidation type="list" allowBlank="1" showInputMessage="1" showErrorMessage="1" promptTitle="UG, Grad or Cross List UG &amp; Grad" prompt="UnderGrad: $170.00_x000a_Grad: $235.00_x000a_" sqref="H6">
      <formula1>$D$20:$D$21</formula1>
    </dataValidation>
    <dataValidation allowBlank="1" showInputMessage="1" showErrorMessage="1" prompt="Enrollment is counted the day after drop/add ends_x000a_" sqref="H8"/>
    <dataValidation type="list" allowBlank="1" showInputMessage="1" showErrorMessage="1" sqref="H5">
      <formula1>$D$25:$D$26</formula1>
    </dataValidation>
    <dataValidation allowBlank="1" showInputMessage="1" showErrorMessage="1" prompt="Enter total amount paid to GTA (not per credit hour amt)_x000a_" sqref="H11"/>
  </dataValidations>
  <pageMargins left="0.7" right="0.7" top="0.75" bottom="0.75" header="0.3" footer="0.3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41"/>
  <sheetViews>
    <sheetView workbookViewId="0">
      <selection activeCell="A4" sqref="A4"/>
    </sheetView>
  </sheetViews>
  <sheetFormatPr defaultRowHeight="15" x14ac:dyDescent="0.25"/>
  <cols>
    <col min="1" max="1" width="12.85546875" style="4" customWidth="1"/>
    <col min="2" max="2" width="77" style="5" customWidth="1"/>
    <col min="5" max="5" width="9.140625" style="6"/>
    <col min="257" max="257" width="12.85546875" customWidth="1"/>
    <col min="258" max="258" width="77" customWidth="1"/>
    <col min="513" max="513" width="12.85546875" customWidth="1"/>
    <col min="514" max="514" width="77" customWidth="1"/>
    <col min="769" max="769" width="12.85546875" customWidth="1"/>
    <col min="770" max="770" width="77" customWidth="1"/>
    <col min="1025" max="1025" width="12.85546875" customWidth="1"/>
    <col min="1026" max="1026" width="77" customWidth="1"/>
    <col min="1281" max="1281" width="12.85546875" customWidth="1"/>
    <col min="1282" max="1282" width="77" customWidth="1"/>
    <col min="1537" max="1537" width="12.85546875" customWidth="1"/>
    <col min="1538" max="1538" width="77" customWidth="1"/>
    <col min="1793" max="1793" width="12.85546875" customWidth="1"/>
    <col min="1794" max="1794" width="77" customWidth="1"/>
    <col min="2049" max="2049" width="12.85546875" customWidth="1"/>
    <col min="2050" max="2050" width="77" customWidth="1"/>
    <col min="2305" max="2305" width="12.85546875" customWidth="1"/>
    <col min="2306" max="2306" width="77" customWidth="1"/>
    <col min="2561" max="2561" width="12.85546875" customWidth="1"/>
    <col min="2562" max="2562" width="77" customWidth="1"/>
    <col min="2817" max="2817" width="12.85546875" customWidth="1"/>
    <col min="2818" max="2818" width="77" customWidth="1"/>
    <col min="3073" max="3073" width="12.85546875" customWidth="1"/>
    <col min="3074" max="3074" width="77" customWidth="1"/>
    <col min="3329" max="3329" width="12.85546875" customWidth="1"/>
    <col min="3330" max="3330" width="77" customWidth="1"/>
    <col min="3585" max="3585" width="12.85546875" customWidth="1"/>
    <col min="3586" max="3586" width="77" customWidth="1"/>
    <col min="3841" max="3841" width="12.85546875" customWidth="1"/>
    <col min="3842" max="3842" width="77" customWidth="1"/>
    <col min="4097" max="4097" width="12.85546875" customWidth="1"/>
    <col min="4098" max="4098" width="77" customWidth="1"/>
    <col min="4353" max="4353" width="12.85546875" customWidth="1"/>
    <col min="4354" max="4354" width="77" customWidth="1"/>
    <col min="4609" max="4609" width="12.85546875" customWidth="1"/>
    <col min="4610" max="4610" width="77" customWidth="1"/>
    <col min="4865" max="4865" width="12.85546875" customWidth="1"/>
    <col min="4866" max="4866" width="77" customWidth="1"/>
    <col min="5121" max="5121" width="12.85546875" customWidth="1"/>
    <col min="5122" max="5122" width="77" customWidth="1"/>
    <col min="5377" max="5377" width="12.85546875" customWidth="1"/>
    <col min="5378" max="5378" width="77" customWidth="1"/>
    <col min="5633" max="5633" width="12.85546875" customWidth="1"/>
    <col min="5634" max="5634" width="77" customWidth="1"/>
    <col min="5889" max="5889" width="12.85546875" customWidth="1"/>
    <col min="5890" max="5890" width="77" customWidth="1"/>
    <col min="6145" max="6145" width="12.85546875" customWidth="1"/>
    <col min="6146" max="6146" width="77" customWidth="1"/>
    <col min="6401" max="6401" width="12.85546875" customWidth="1"/>
    <col min="6402" max="6402" width="77" customWidth="1"/>
    <col min="6657" max="6657" width="12.85546875" customWidth="1"/>
    <col min="6658" max="6658" width="77" customWidth="1"/>
    <col min="6913" max="6913" width="12.85546875" customWidth="1"/>
    <col min="6914" max="6914" width="77" customWidth="1"/>
    <col min="7169" max="7169" width="12.85546875" customWidth="1"/>
    <col min="7170" max="7170" width="77" customWidth="1"/>
    <col min="7425" max="7425" width="12.85546875" customWidth="1"/>
    <col min="7426" max="7426" width="77" customWidth="1"/>
    <col min="7681" max="7681" width="12.85546875" customWidth="1"/>
    <col min="7682" max="7682" width="77" customWidth="1"/>
    <col min="7937" max="7937" width="12.85546875" customWidth="1"/>
    <col min="7938" max="7938" width="77" customWidth="1"/>
    <col min="8193" max="8193" width="12.85546875" customWidth="1"/>
    <col min="8194" max="8194" width="77" customWidth="1"/>
    <col min="8449" max="8449" width="12.85546875" customWidth="1"/>
    <col min="8450" max="8450" width="77" customWidth="1"/>
    <col min="8705" max="8705" width="12.85546875" customWidth="1"/>
    <col min="8706" max="8706" width="77" customWidth="1"/>
    <col min="8961" max="8961" width="12.85546875" customWidth="1"/>
    <col min="8962" max="8962" width="77" customWidth="1"/>
    <col min="9217" max="9217" width="12.85546875" customWidth="1"/>
    <col min="9218" max="9218" width="77" customWidth="1"/>
    <col min="9473" max="9473" width="12.85546875" customWidth="1"/>
    <col min="9474" max="9474" width="77" customWidth="1"/>
    <col min="9729" max="9729" width="12.85546875" customWidth="1"/>
    <col min="9730" max="9730" width="77" customWidth="1"/>
    <col min="9985" max="9985" width="12.85546875" customWidth="1"/>
    <col min="9986" max="9986" width="77" customWidth="1"/>
    <col min="10241" max="10241" width="12.85546875" customWidth="1"/>
    <col min="10242" max="10242" width="77" customWidth="1"/>
    <col min="10497" max="10497" width="12.85546875" customWidth="1"/>
    <col min="10498" max="10498" width="77" customWidth="1"/>
    <col min="10753" max="10753" width="12.85546875" customWidth="1"/>
    <col min="10754" max="10754" width="77" customWidth="1"/>
    <col min="11009" max="11009" width="12.85546875" customWidth="1"/>
    <col min="11010" max="11010" width="77" customWidth="1"/>
    <col min="11265" max="11265" width="12.85546875" customWidth="1"/>
    <col min="11266" max="11266" width="77" customWidth="1"/>
    <col min="11521" max="11521" width="12.85546875" customWidth="1"/>
    <col min="11522" max="11522" width="77" customWidth="1"/>
    <col min="11777" max="11777" width="12.85546875" customWidth="1"/>
    <col min="11778" max="11778" width="77" customWidth="1"/>
    <col min="12033" max="12033" width="12.85546875" customWidth="1"/>
    <col min="12034" max="12034" width="77" customWidth="1"/>
    <col min="12289" max="12289" width="12.85546875" customWidth="1"/>
    <col min="12290" max="12290" width="77" customWidth="1"/>
    <col min="12545" max="12545" width="12.85546875" customWidth="1"/>
    <col min="12546" max="12546" width="77" customWidth="1"/>
    <col min="12801" max="12801" width="12.85546875" customWidth="1"/>
    <col min="12802" max="12802" width="77" customWidth="1"/>
    <col min="13057" max="13057" width="12.85546875" customWidth="1"/>
    <col min="13058" max="13058" width="77" customWidth="1"/>
    <col min="13313" max="13313" width="12.85546875" customWidth="1"/>
    <col min="13314" max="13314" width="77" customWidth="1"/>
    <col min="13569" max="13569" width="12.85546875" customWidth="1"/>
    <col min="13570" max="13570" width="77" customWidth="1"/>
    <col min="13825" max="13825" width="12.85546875" customWidth="1"/>
    <col min="13826" max="13826" width="77" customWidth="1"/>
    <col min="14081" max="14081" width="12.85546875" customWidth="1"/>
    <col min="14082" max="14082" width="77" customWidth="1"/>
    <col min="14337" max="14337" width="12.85546875" customWidth="1"/>
    <col min="14338" max="14338" width="77" customWidth="1"/>
    <col min="14593" max="14593" width="12.85546875" customWidth="1"/>
    <col min="14594" max="14594" width="77" customWidth="1"/>
    <col min="14849" max="14849" width="12.85546875" customWidth="1"/>
    <col min="14850" max="14850" width="77" customWidth="1"/>
    <col min="15105" max="15105" width="12.85546875" customWidth="1"/>
    <col min="15106" max="15106" width="77" customWidth="1"/>
    <col min="15361" max="15361" width="12.85546875" customWidth="1"/>
    <col min="15362" max="15362" width="77" customWidth="1"/>
    <col min="15617" max="15617" width="12.85546875" customWidth="1"/>
    <col min="15618" max="15618" width="77" customWidth="1"/>
    <col min="15873" max="15873" width="12.85546875" customWidth="1"/>
    <col min="15874" max="15874" width="77" customWidth="1"/>
    <col min="16129" max="16129" width="12.85546875" customWidth="1"/>
    <col min="16130" max="16130" width="77" customWidth="1"/>
  </cols>
  <sheetData>
    <row r="1" spans="1:5" x14ac:dyDescent="0.25">
      <c r="A1" s="4" t="s">
        <v>47</v>
      </c>
    </row>
    <row r="2" spans="1:5" ht="36.75" x14ac:dyDescent="0.25">
      <c r="A2" s="7" t="s">
        <v>18</v>
      </c>
      <c r="B2" s="8" t="s">
        <v>19</v>
      </c>
      <c r="C2" s="9"/>
      <c r="D2" s="9"/>
    </row>
    <row r="3" spans="1:5" ht="48.75" x14ac:dyDescent="0.25">
      <c r="A3" s="7" t="s">
        <v>20</v>
      </c>
      <c r="B3" s="8" t="s">
        <v>21</v>
      </c>
      <c r="C3" s="9"/>
      <c r="D3" s="9"/>
    </row>
    <row r="4" spans="1:5" ht="36.75" x14ac:dyDescent="0.25">
      <c r="A4" s="7" t="s">
        <v>22</v>
      </c>
      <c r="B4" s="5" t="s">
        <v>23</v>
      </c>
      <c r="C4" s="9"/>
      <c r="D4" s="9"/>
    </row>
    <row r="5" spans="1:5" ht="48.75" x14ac:dyDescent="0.25">
      <c r="A5" s="7" t="s">
        <v>24</v>
      </c>
      <c r="B5" s="5" t="s">
        <v>21</v>
      </c>
      <c r="C5" s="9"/>
      <c r="D5" s="9"/>
    </row>
    <row r="6" spans="1:5" s="19" customFormat="1" ht="36.75" x14ac:dyDescent="0.25">
      <c r="A6" s="16" t="s">
        <v>25</v>
      </c>
      <c r="B6" s="12" t="s">
        <v>46</v>
      </c>
      <c r="C6" s="17"/>
      <c r="D6" s="17"/>
      <c r="E6" s="18"/>
    </row>
    <row r="7" spans="1:5" s="19" customFormat="1" x14ac:dyDescent="0.25">
      <c r="A7" s="16" t="s">
        <v>26</v>
      </c>
      <c r="B7" s="12" t="s">
        <v>27</v>
      </c>
      <c r="C7" s="17"/>
      <c r="D7" s="17"/>
      <c r="E7" s="18"/>
    </row>
    <row r="8" spans="1:5" ht="30" x14ac:dyDescent="0.25">
      <c r="A8" s="7" t="s">
        <v>28</v>
      </c>
      <c r="B8" s="5" t="s">
        <v>29</v>
      </c>
      <c r="C8" s="9"/>
      <c r="D8" s="9"/>
    </row>
    <row r="9" spans="1:5" s="19" customFormat="1" ht="30" x14ac:dyDescent="0.25">
      <c r="A9" s="16" t="s">
        <v>30</v>
      </c>
      <c r="B9" s="12" t="s">
        <v>31</v>
      </c>
      <c r="C9" s="17"/>
      <c r="D9" s="17"/>
      <c r="E9" s="18"/>
    </row>
    <row r="10" spans="1:5" s="19" customFormat="1" ht="30" x14ac:dyDescent="0.25">
      <c r="A10" s="16" t="s">
        <v>32</v>
      </c>
      <c r="B10" s="12" t="s">
        <v>33</v>
      </c>
      <c r="C10" s="17"/>
      <c r="D10" s="17"/>
      <c r="E10" s="18"/>
    </row>
    <row r="11" spans="1:5" s="19" customFormat="1" ht="24.75" x14ac:dyDescent="0.25">
      <c r="A11" s="16" t="s">
        <v>34</v>
      </c>
      <c r="B11" s="12" t="s">
        <v>35</v>
      </c>
      <c r="C11" s="17"/>
      <c r="D11" s="17"/>
      <c r="E11" s="18"/>
    </row>
    <row r="12" spans="1:5" ht="36.75" x14ac:dyDescent="0.25">
      <c r="A12" s="7" t="s">
        <v>36</v>
      </c>
      <c r="B12" s="5" t="s">
        <v>37</v>
      </c>
      <c r="C12" s="9"/>
      <c r="D12" s="9"/>
    </row>
    <row r="13" spans="1:5" s="19" customFormat="1" x14ac:dyDescent="0.25">
      <c r="A13" s="16" t="s">
        <v>38</v>
      </c>
      <c r="B13" s="12" t="s">
        <v>39</v>
      </c>
      <c r="C13" s="17"/>
      <c r="D13" s="17"/>
      <c r="E13" s="18"/>
    </row>
    <row r="14" spans="1:5" ht="42" x14ac:dyDescent="0.25">
      <c r="A14" s="7" t="s">
        <v>40</v>
      </c>
      <c r="B14" s="5" t="s">
        <v>41</v>
      </c>
      <c r="C14" s="9"/>
      <c r="D14" s="9"/>
    </row>
    <row r="15" spans="1:5" ht="48.75" x14ac:dyDescent="0.25">
      <c r="A15" s="7" t="s">
        <v>42</v>
      </c>
      <c r="B15" s="5" t="s">
        <v>43</v>
      </c>
      <c r="C15" s="9"/>
      <c r="D15" s="9"/>
    </row>
    <row r="16" spans="1:5" x14ac:dyDescent="0.25">
      <c r="A16" s="10"/>
      <c r="B16" s="11" t="s">
        <v>44</v>
      </c>
      <c r="C16" s="9"/>
      <c r="D16" s="9"/>
    </row>
    <row r="17" spans="2:4" x14ac:dyDescent="0.25">
      <c r="B17" s="11" t="s">
        <v>45</v>
      </c>
      <c r="C17" s="9"/>
      <c r="D17" s="9"/>
    </row>
    <row r="18" spans="2:4" x14ac:dyDescent="0.25">
      <c r="C18" s="9"/>
      <c r="D18" s="9"/>
    </row>
    <row r="19" spans="2:4" x14ac:dyDescent="0.25">
      <c r="C19" s="9"/>
      <c r="D19" s="9"/>
    </row>
    <row r="20" spans="2:4" x14ac:dyDescent="0.25">
      <c r="C20" s="9"/>
      <c r="D20" s="9"/>
    </row>
    <row r="21" spans="2:4" x14ac:dyDescent="0.25">
      <c r="C21" s="9"/>
      <c r="D21" s="9"/>
    </row>
    <row r="22" spans="2:4" x14ac:dyDescent="0.25">
      <c r="C22" s="9"/>
      <c r="D22" s="9"/>
    </row>
    <row r="23" spans="2:4" x14ac:dyDescent="0.25">
      <c r="C23" s="9"/>
      <c r="D23" s="9"/>
    </row>
    <row r="24" spans="2:4" x14ac:dyDescent="0.25">
      <c r="C24" s="9"/>
      <c r="D24" s="9"/>
    </row>
    <row r="25" spans="2:4" x14ac:dyDescent="0.25">
      <c r="C25" s="9"/>
      <c r="D25" s="9"/>
    </row>
    <row r="26" spans="2:4" x14ac:dyDescent="0.25">
      <c r="C26" s="9"/>
      <c r="D26" s="9"/>
    </row>
    <row r="27" spans="2:4" x14ac:dyDescent="0.25">
      <c r="C27" s="9"/>
      <c r="D27" s="9"/>
    </row>
    <row r="28" spans="2:4" x14ac:dyDescent="0.25">
      <c r="C28" s="9"/>
      <c r="D28" s="9"/>
    </row>
    <row r="46" spans="2:2" x14ac:dyDescent="0.25">
      <c r="B46" s="12"/>
    </row>
    <row r="77" spans="1:5" s="13" customFormat="1" x14ac:dyDescent="0.25">
      <c r="A77" s="4"/>
      <c r="B77" s="5"/>
      <c r="E77" s="14"/>
    </row>
    <row r="78" spans="1:5" s="13" customFormat="1" x14ac:dyDescent="0.25">
      <c r="A78" s="4"/>
      <c r="B78" s="5"/>
      <c r="E78" s="14"/>
    </row>
    <row r="94" spans="2:2" x14ac:dyDescent="0.25">
      <c r="B94" s="15"/>
    </row>
    <row r="141" spans="2:2" x14ac:dyDescent="0.25">
      <c r="B141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H23" sqref="H23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CALC </vt:lpstr>
      <vt:lpstr>COURSE CLASSIFICATIONS</vt:lpstr>
      <vt:lpstr>Sheet2</vt:lpstr>
      <vt:lpstr>Sheet3</vt:lpstr>
      <vt:lpstr>Sheet1</vt:lpstr>
      <vt:lpstr>'CALC '!Print_Area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ahgreen</dc:creator>
  <cp:lastModifiedBy>WCUUser</cp:lastModifiedBy>
  <cp:lastPrinted>2013-12-09T18:26:04Z</cp:lastPrinted>
  <dcterms:created xsi:type="dcterms:W3CDTF">2009-11-24T19:12:45Z</dcterms:created>
  <dcterms:modified xsi:type="dcterms:W3CDTF">2013-12-11T14:46:08Z</dcterms:modified>
</cp:coreProperties>
</file>