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brendell\Desktop\"/>
    </mc:Choice>
  </mc:AlternateContent>
  <bookViews>
    <workbookView xWindow="120" yWindow="105" windowWidth="9375" windowHeight="4965"/>
  </bookViews>
  <sheets>
    <sheet name="2017-2018" sheetId="48" r:id="rId1"/>
  </sheets>
  <calcPr calcId="152511"/>
</workbook>
</file>

<file path=xl/calcChain.xml><?xml version="1.0" encoding="utf-8"?>
<calcChain xmlns="http://schemas.openxmlformats.org/spreadsheetml/2006/main">
  <c r="R228" i="48" l="1"/>
  <c r="Q228" i="48"/>
  <c r="L228" i="48"/>
  <c r="K228" i="48"/>
  <c r="J228" i="48"/>
  <c r="G228" i="48"/>
  <c r="R227" i="48"/>
  <c r="Q227" i="48"/>
  <c r="L227" i="48"/>
  <c r="K227" i="48"/>
  <c r="J227" i="48"/>
  <c r="G227" i="48"/>
  <c r="R226" i="48"/>
  <c r="Q226" i="48"/>
  <c r="L226" i="48"/>
  <c r="K226" i="48"/>
  <c r="J226" i="48"/>
  <c r="G226" i="48"/>
  <c r="R225" i="48"/>
  <c r="Q225" i="48"/>
  <c r="L225" i="48"/>
  <c r="K225" i="48"/>
  <c r="J225" i="48"/>
  <c r="G225" i="48"/>
  <c r="R224" i="48"/>
  <c r="Q224" i="48"/>
  <c r="L224" i="48"/>
  <c r="K224" i="48"/>
  <c r="J224" i="48"/>
  <c r="G224" i="48"/>
  <c r="R223" i="48"/>
  <c r="Q223" i="48"/>
  <c r="L223" i="48"/>
  <c r="K223" i="48"/>
  <c r="J223" i="48"/>
  <c r="G223" i="48"/>
  <c r="R222" i="48"/>
  <c r="Q222" i="48"/>
  <c r="L222" i="48"/>
  <c r="K222" i="48"/>
  <c r="J222" i="48"/>
  <c r="G222" i="48"/>
  <c r="S221" i="48"/>
  <c r="S227" i="48" s="1"/>
  <c r="M221" i="48"/>
  <c r="M226" i="48" s="1"/>
  <c r="R219" i="48"/>
  <c r="Q219" i="48"/>
  <c r="M219" i="48"/>
  <c r="L219" i="48"/>
  <c r="K219" i="48"/>
  <c r="J219" i="48"/>
  <c r="G219" i="48"/>
  <c r="R218" i="48"/>
  <c r="Q218" i="48"/>
  <c r="M218" i="48"/>
  <c r="L218" i="48"/>
  <c r="K218" i="48"/>
  <c r="J218" i="48"/>
  <c r="G218" i="48"/>
  <c r="R217" i="48"/>
  <c r="Q217" i="48"/>
  <c r="M217" i="48"/>
  <c r="L217" i="48"/>
  <c r="K217" i="48"/>
  <c r="J217" i="48"/>
  <c r="G217" i="48"/>
  <c r="R216" i="48"/>
  <c r="Q216" i="48"/>
  <c r="M216" i="48"/>
  <c r="L216" i="48"/>
  <c r="K216" i="48"/>
  <c r="J216" i="48"/>
  <c r="G216" i="48"/>
  <c r="R215" i="48"/>
  <c r="Q215" i="48"/>
  <c r="M215" i="48"/>
  <c r="L215" i="48"/>
  <c r="K215" i="48"/>
  <c r="J215" i="48"/>
  <c r="G215" i="48"/>
  <c r="R214" i="48"/>
  <c r="Q214" i="48"/>
  <c r="M214" i="48"/>
  <c r="L214" i="48"/>
  <c r="K214" i="48"/>
  <c r="J214" i="48"/>
  <c r="G214" i="48"/>
  <c r="R213" i="48"/>
  <c r="Q213" i="48"/>
  <c r="M213" i="48"/>
  <c r="L213" i="48"/>
  <c r="K213" i="48"/>
  <c r="J213" i="48"/>
  <c r="G213" i="48"/>
  <c r="S212" i="48"/>
  <c r="S217" i="48" s="1"/>
  <c r="M210" i="48"/>
  <c r="I210" i="48"/>
  <c r="I209" i="48"/>
  <c r="T204" i="48"/>
  <c r="R204" i="48"/>
  <c r="Q204" i="48"/>
  <c r="L204" i="48"/>
  <c r="K204" i="48"/>
  <c r="J204" i="48"/>
  <c r="G204" i="48"/>
  <c r="T203" i="48"/>
  <c r="R203" i="48"/>
  <c r="Q203" i="48"/>
  <c r="L203" i="48"/>
  <c r="K203" i="48"/>
  <c r="J203" i="48"/>
  <c r="G203" i="48"/>
  <c r="T202" i="48"/>
  <c r="R202" i="48"/>
  <c r="Q202" i="48"/>
  <c r="L202" i="48"/>
  <c r="K202" i="48"/>
  <c r="J202" i="48"/>
  <c r="G202" i="48"/>
  <c r="R201" i="48"/>
  <c r="Q201" i="48"/>
  <c r="L201" i="48"/>
  <c r="K201" i="48"/>
  <c r="J201" i="48"/>
  <c r="G201" i="48"/>
  <c r="R200" i="48"/>
  <c r="Q200" i="48"/>
  <c r="L200" i="48"/>
  <c r="K200" i="48"/>
  <c r="J200" i="48"/>
  <c r="G200" i="48"/>
  <c r="R199" i="48"/>
  <c r="Q199" i="48"/>
  <c r="L199" i="48"/>
  <c r="K199" i="48"/>
  <c r="J199" i="48"/>
  <c r="G199" i="48"/>
  <c r="R198" i="48"/>
  <c r="Q198" i="48"/>
  <c r="L198" i="48"/>
  <c r="K198" i="48"/>
  <c r="J198" i="48"/>
  <c r="G198" i="48"/>
  <c r="S197" i="48"/>
  <c r="S203" i="48" s="1"/>
  <c r="M197" i="48"/>
  <c r="M202" i="48" s="1"/>
  <c r="T195" i="48"/>
  <c r="R195" i="48"/>
  <c r="Q195" i="48"/>
  <c r="M195" i="48"/>
  <c r="L195" i="48"/>
  <c r="K195" i="48"/>
  <c r="J195" i="48"/>
  <c r="G195" i="48"/>
  <c r="T194" i="48"/>
  <c r="R194" i="48"/>
  <c r="Q194" i="48"/>
  <c r="M194" i="48"/>
  <c r="L194" i="48"/>
  <c r="K194" i="48"/>
  <c r="J194" i="48"/>
  <c r="G194" i="48"/>
  <c r="T193" i="48"/>
  <c r="R193" i="48"/>
  <c r="Q193" i="48"/>
  <c r="M193" i="48"/>
  <c r="L193" i="48"/>
  <c r="K193" i="48"/>
  <c r="J193" i="48"/>
  <c r="G193" i="48"/>
  <c r="R192" i="48"/>
  <c r="Q192" i="48"/>
  <c r="M192" i="48"/>
  <c r="L192" i="48"/>
  <c r="K192" i="48"/>
  <c r="J192" i="48"/>
  <c r="G192" i="48"/>
  <c r="R191" i="48"/>
  <c r="Q191" i="48"/>
  <c r="M191" i="48"/>
  <c r="L191" i="48"/>
  <c r="K191" i="48"/>
  <c r="J191" i="48"/>
  <c r="G191" i="48"/>
  <c r="R190" i="48"/>
  <c r="Q190" i="48"/>
  <c r="M190" i="48"/>
  <c r="L190" i="48"/>
  <c r="K190" i="48"/>
  <c r="J190" i="48"/>
  <c r="G190" i="48"/>
  <c r="S189" i="48"/>
  <c r="R189" i="48"/>
  <c r="Q189" i="48"/>
  <c r="M189" i="48"/>
  <c r="L189" i="48"/>
  <c r="K189" i="48"/>
  <c r="J189" i="48"/>
  <c r="G189" i="48"/>
  <c r="S188" i="48"/>
  <c r="S193" i="48" s="1"/>
  <c r="I188" i="48"/>
  <c r="I197" i="48" s="1"/>
  <c r="T186" i="48"/>
  <c r="M186" i="48"/>
  <c r="I186" i="48"/>
  <c r="T185" i="48"/>
  <c r="I185" i="48"/>
  <c r="R180" i="48"/>
  <c r="Q180" i="48"/>
  <c r="L180" i="48"/>
  <c r="K180" i="48"/>
  <c r="J180" i="48"/>
  <c r="G180" i="48"/>
  <c r="R179" i="48"/>
  <c r="Q179" i="48"/>
  <c r="L179" i="48"/>
  <c r="K179" i="48"/>
  <c r="J179" i="48"/>
  <c r="G179" i="48"/>
  <c r="T178" i="48"/>
  <c r="T180" i="48" s="1"/>
  <c r="R178" i="48"/>
  <c r="Q178" i="48"/>
  <c r="L178" i="48"/>
  <c r="K178" i="48"/>
  <c r="J178" i="48"/>
  <c r="G178" i="48"/>
  <c r="R177" i="48"/>
  <c r="Q177" i="48"/>
  <c r="L177" i="48"/>
  <c r="K177" i="48"/>
  <c r="J177" i="48"/>
  <c r="G177" i="48"/>
  <c r="R176" i="48"/>
  <c r="Q176" i="48"/>
  <c r="L176" i="48"/>
  <c r="K176" i="48"/>
  <c r="J176" i="48"/>
  <c r="G176" i="48"/>
  <c r="R175" i="48"/>
  <c r="Q175" i="48"/>
  <c r="L175" i="48"/>
  <c r="K175" i="48"/>
  <c r="J175" i="48"/>
  <c r="G175" i="48"/>
  <c r="R174" i="48"/>
  <c r="Q174" i="48"/>
  <c r="L174" i="48"/>
  <c r="K174" i="48"/>
  <c r="J174" i="48"/>
  <c r="G174" i="48"/>
  <c r="S173" i="48"/>
  <c r="S177" i="48" s="1"/>
  <c r="M173" i="48"/>
  <c r="T171" i="48"/>
  <c r="R171" i="48"/>
  <c r="Q171" i="48"/>
  <c r="M171" i="48"/>
  <c r="L171" i="48"/>
  <c r="K171" i="48"/>
  <c r="J171" i="48"/>
  <c r="G171" i="48"/>
  <c r="T170" i="48"/>
  <c r="R170" i="48"/>
  <c r="Q170" i="48"/>
  <c r="M170" i="48"/>
  <c r="L170" i="48"/>
  <c r="K170" i="48"/>
  <c r="J170" i="48"/>
  <c r="G170" i="48"/>
  <c r="T169" i="48"/>
  <c r="R169" i="48"/>
  <c r="Q169" i="48"/>
  <c r="M169" i="48"/>
  <c r="L169" i="48"/>
  <c r="K169" i="48"/>
  <c r="J169" i="48"/>
  <c r="G169" i="48"/>
  <c r="R168" i="48"/>
  <c r="Q168" i="48"/>
  <c r="M168" i="48"/>
  <c r="L168" i="48"/>
  <c r="K168" i="48"/>
  <c r="J168" i="48"/>
  <c r="G168" i="48"/>
  <c r="R167" i="48"/>
  <c r="Q167" i="48"/>
  <c r="M167" i="48"/>
  <c r="L167" i="48"/>
  <c r="K167" i="48"/>
  <c r="J167" i="48"/>
  <c r="G167" i="48"/>
  <c r="R166" i="48"/>
  <c r="Q166" i="48"/>
  <c r="M166" i="48"/>
  <c r="L166" i="48"/>
  <c r="K166" i="48"/>
  <c r="J166" i="48"/>
  <c r="G166" i="48"/>
  <c r="R165" i="48"/>
  <c r="Q165" i="48"/>
  <c r="M165" i="48"/>
  <c r="L165" i="48"/>
  <c r="K165" i="48"/>
  <c r="J165" i="48"/>
  <c r="G165" i="48"/>
  <c r="S164" i="48"/>
  <c r="S170" i="48" s="1"/>
  <c r="I164" i="48"/>
  <c r="T162" i="48"/>
  <c r="M162" i="48"/>
  <c r="I162" i="48"/>
  <c r="T161" i="48"/>
  <c r="I161" i="48"/>
  <c r="T155" i="48"/>
  <c r="R155" i="48"/>
  <c r="T154" i="48"/>
  <c r="R154" i="48"/>
  <c r="T153" i="48"/>
  <c r="R153" i="48"/>
  <c r="R152" i="48"/>
  <c r="R151" i="48"/>
  <c r="R150" i="48"/>
  <c r="R149" i="48"/>
  <c r="S148" i="48"/>
  <c r="S153" i="48" s="1"/>
  <c r="T146" i="48"/>
  <c r="R146" i="48"/>
  <c r="T145" i="48"/>
  <c r="S145" i="48"/>
  <c r="R145" i="48"/>
  <c r="T144" i="48"/>
  <c r="R144" i="48"/>
  <c r="I144" i="48"/>
  <c r="R143" i="48"/>
  <c r="R142" i="48"/>
  <c r="I142" i="48"/>
  <c r="R141" i="48"/>
  <c r="R140" i="48"/>
  <c r="I140" i="48"/>
  <c r="S139" i="48"/>
  <c r="S146" i="48" s="1"/>
  <c r="I139" i="48"/>
  <c r="I145" i="48" s="1"/>
  <c r="T137" i="48"/>
  <c r="I137" i="48"/>
  <c r="T136" i="48"/>
  <c r="I136" i="48"/>
  <c r="T132" i="48"/>
  <c r="R132" i="48"/>
  <c r="T131" i="48"/>
  <c r="R131" i="48"/>
  <c r="T130" i="48"/>
  <c r="R130" i="48"/>
  <c r="L130" i="48"/>
  <c r="R129" i="48"/>
  <c r="R128" i="48"/>
  <c r="L128" i="48"/>
  <c r="F128" i="48"/>
  <c r="R127" i="48"/>
  <c r="F127" i="48"/>
  <c r="R126" i="48"/>
  <c r="L126" i="48"/>
  <c r="F126" i="48"/>
  <c r="S125" i="48"/>
  <c r="L125" i="48"/>
  <c r="L127" i="48" s="1"/>
  <c r="I125" i="48"/>
  <c r="F125" i="48"/>
  <c r="T123" i="48"/>
  <c r="R123" i="48"/>
  <c r="I123" i="48"/>
  <c r="T122" i="48"/>
  <c r="R122" i="48"/>
  <c r="T121" i="48"/>
  <c r="S121" i="48"/>
  <c r="R121" i="48"/>
  <c r="J121" i="48"/>
  <c r="E121" i="48"/>
  <c r="R120" i="48"/>
  <c r="I120" i="48"/>
  <c r="S119" i="48"/>
  <c r="R119" i="48"/>
  <c r="J119" i="48"/>
  <c r="I119" i="48"/>
  <c r="E119" i="48"/>
  <c r="R118" i="48"/>
  <c r="I118" i="48"/>
  <c r="S117" i="48"/>
  <c r="R117" i="48"/>
  <c r="J117" i="48"/>
  <c r="I117" i="48"/>
  <c r="E117" i="48"/>
  <c r="S116" i="48"/>
  <c r="S122" i="48" s="1"/>
  <c r="L116" i="48"/>
  <c r="L118" i="48" s="1"/>
  <c r="J116" i="48"/>
  <c r="J139" i="48" s="1"/>
  <c r="J145" i="48" s="1"/>
  <c r="I116" i="48"/>
  <c r="I121" i="48" s="1"/>
  <c r="G116" i="48"/>
  <c r="F116" i="48"/>
  <c r="F122" i="48" s="1"/>
  <c r="T114" i="48"/>
  <c r="I114" i="48"/>
  <c r="T113" i="48"/>
  <c r="I113" i="48"/>
  <c r="T105" i="48"/>
  <c r="R105" i="48"/>
  <c r="Q105" i="48"/>
  <c r="L105" i="48"/>
  <c r="T104" i="48"/>
  <c r="S104" i="48"/>
  <c r="R104" i="48"/>
  <c r="T103" i="48"/>
  <c r="R103" i="48"/>
  <c r="R102" i="48"/>
  <c r="Q102" i="48"/>
  <c r="L102" i="48"/>
  <c r="S101" i="48"/>
  <c r="R101" i="48"/>
  <c r="J101" i="48"/>
  <c r="E101" i="48"/>
  <c r="R100" i="48"/>
  <c r="Q100" i="48"/>
  <c r="L100" i="48"/>
  <c r="R99" i="48"/>
  <c r="Q99" i="48"/>
  <c r="L99" i="48"/>
  <c r="S98" i="48"/>
  <c r="S99" i="48" s="1"/>
  <c r="Q98" i="48"/>
  <c r="Q103" i="48" s="1"/>
  <c r="O98" i="48"/>
  <c r="L98" i="48"/>
  <c r="L103" i="48" s="1"/>
  <c r="J98" i="48"/>
  <c r="F98" i="48"/>
  <c r="F102" i="48" s="1"/>
  <c r="E98" i="48"/>
  <c r="T96" i="48"/>
  <c r="R96" i="48"/>
  <c r="I96" i="48"/>
  <c r="T95" i="48"/>
  <c r="R95" i="48"/>
  <c r="G95" i="48"/>
  <c r="T94" i="48"/>
  <c r="S94" i="48"/>
  <c r="R94" i="48"/>
  <c r="I94" i="48"/>
  <c r="F94" i="48"/>
  <c r="E94" i="48"/>
  <c r="R93" i="48"/>
  <c r="I93" i="48"/>
  <c r="S92" i="48"/>
  <c r="R92" i="48"/>
  <c r="I92" i="48"/>
  <c r="F92" i="48"/>
  <c r="E92" i="48"/>
  <c r="R91" i="48"/>
  <c r="I91" i="48"/>
  <c r="S90" i="48"/>
  <c r="R90" i="48"/>
  <c r="I90" i="48"/>
  <c r="F90" i="48"/>
  <c r="E90" i="48"/>
  <c r="S89" i="48"/>
  <c r="S96" i="48" s="1"/>
  <c r="Q89" i="48"/>
  <c r="L89" i="48"/>
  <c r="L95" i="48" s="1"/>
  <c r="I89" i="48"/>
  <c r="I95" i="48" s="1"/>
  <c r="G89" i="48"/>
  <c r="F89" i="48"/>
  <c r="F96" i="48" s="1"/>
  <c r="E89" i="48"/>
  <c r="E116" i="48" s="1"/>
  <c r="T87" i="48"/>
  <c r="I87" i="48"/>
  <c r="T86" i="48"/>
  <c r="P86" i="48"/>
  <c r="P87" i="48" s="1"/>
  <c r="P113" i="48" s="1"/>
  <c r="P114" i="48" s="1"/>
  <c r="P136" i="48" s="1"/>
  <c r="O86" i="48"/>
  <c r="M86" i="48"/>
  <c r="M87" i="48" s="1"/>
  <c r="M113" i="48" s="1"/>
  <c r="M114" i="48" s="1"/>
  <c r="M136" i="48" s="1"/>
  <c r="M137" i="48" s="1"/>
  <c r="I86" i="48"/>
  <c r="F86" i="48"/>
  <c r="F114" i="48" s="1"/>
  <c r="E86" i="48"/>
  <c r="E87" i="48" s="1"/>
  <c r="O85" i="48"/>
  <c r="O112" i="48" s="1"/>
  <c r="O135" i="48" s="1"/>
  <c r="T80" i="48"/>
  <c r="S80" i="48"/>
  <c r="R80" i="48"/>
  <c r="Q80" i="48"/>
  <c r="L80" i="48"/>
  <c r="T79" i="48"/>
  <c r="S79" i="48"/>
  <c r="R79" i="48"/>
  <c r="T78" i="48"/>
  <c r="S78" i="48"/>
  <c r="R78" i="48"/>
  <c r="E78" i="48"/>
  <c r="S77" i="48"/>
  <c r="R77" i="48"/>
  <c r="Q77" i="48"/>
  <c r="L77" i="48"/>
  <c r="S76" i="48"/>
  <c r="R76" i="48"/>
  <c r="L76" i="48"/>
  <c r="E76" i="48"/>
  <c r="S75" i="48"/>
  <c r="R75" i="48"/>
  <c r="Q75" i="48"/>
  <c r="L75" i="48"/>
  <c r="S74" i="48"/>
  <c r="R74" i="48"/>
  <c r="O74" i="48"/>
  <c r="L74" i="48"/>
  <c r="E74" i="48"/>
  <c r="Q73" i="48"/>
  <c r="Q78" i="48" s="1"/>
  <c r="O73" i="48"/>
  <c r="O78" i="48" s="1"/>
  <c r="N73" i="48"/>
  <c r="L73" i="48"/>
  <c r="L78" i="48" s="1"/>
  <c r="K73" i="48"/>
  <c r="F73" i="48"/>
  <c r="F79" i="48" s="1"/>
  <c r="E73" i="48"/>
  <c r="E79" i="48" s="1"/>
  <c r="R71" i="48"/>
  <c r="Q71" i="48"/>
  <c r="O71" i="48"/>
  <c r="M71" i="48"/>
  <c r="L71" i="48"/>
  <c r="J71" i="48"/>
  <c r="I71" i="48"/>
  <c r="F71" i="48"/>
  <c r="E71" i="48"/>
  <c r="R70" i="48"/>
  <c r="Q70" i="48"/>
  <c r="M70" i="48"/>
  <c r="L70" i="48"/>
  <c r="I70" i="48"/>
  <c r="G70" i="48"/>
  <c r="F70" i="48"/>
  <c r="E70" i="48"/>
  <c r="T69" i="48"/>
  <c r="T70" i="48" s="1"/>
  <c r="R69" i="48"/>
  <c r="Q69" i="48"/>
  <c r="L69" i="48"/>
  <c r="G69" i="48"/>
  <c r="F69" i="48"/>
  <c r="E69" i="48"/>
  <c r="S68" i="48"/>
  <c r="R68" i="48"/>
  <c r="Q68" i="48"/>
  <c r="O68" i="48"/>
  <c r="M68" i="48"/>
  <c r="L68" i="48"/>
  <c r="J68" i="48"/>
  <c r="I68" i="48"/>
  <c r="G68" i="48"/>
  <c r="F68" i="48"/>
  <c r="E68" i="48"/>
  <c r="R67" i="48"/>
  <c r="Q67" i="48"/>
  <c r="L67" i="48"/>
  <c r="G67" i="48"/>
  <c r="F67" i="48"/>
  <c r="E67" i="48"/>
  <c r="S66" i="48"/>
  <c r="R66" i="48"/>
  <c r="Q66" i="48"/>
  <c r="O66" i="48"/>
  <c r="M66" i="48"/>
  <c r="L66" i="48"/>
  <c r="J66" i="48"/>
  <c r="I66" i="48"/>
  <c r="G66" i="48"/>
  <c r="F66" i="48"/>
  <c r="E66" i="48"/>
  <c r="R65" i="48"/>
  <c r="Q65" i="48"/>
  <c r="L65" i="48"/>
  <c r="G65" i="48"/>
  <c r="F65" i="48"/>
  <c r="E65" i="48"/>
  <c r="S64" i="48"/>
  <c r="P64" i="48"/>
  <c r="P125" i="48" s="1"/>
  <c r="O64" i="48"/>
  <c r="O89" i="48" s="1"/>
  <c r="M64" i="48"/>
  <c r="M73" i="48" s="1"/>
  <c r="K64" i="48"/>
  <c r="J64" i="48"/>
  <c r="J73" i="48" s="1"/>
  <c r="I64" i="48"/>
  <c r="I98" i="48" s="1"/>
  <c r="G64" i="48"/>
  <c r="B64" i="48"/>
  <c r="O62" i="48"/>
  <c r="R46" i="48"/>
  <c r="Q46" i="48"/>
  <c r="M46" i="48"/>
  <c r="L46" i="48"/>
  <c r="I46" i="48"/>
  <c r="H46" i="48"/>
  <c r="E46" i="48"/>
  <c r="R45" i="48"/>
  <c r="Q45" i="48"/>
  <c r="M45" i="48"/>
  <c r="L45" i="48"/>
  <c r="I45" i="48"/>
  <c r="H45" i="48"/>
  <c r="E45" i="48"/>
  <c r="T44" i="48"/>
  <c r="R44" i="48"/>
  <c r="Q44" i="48"/>
  <c r="M44" i="48"/>
  <c r="L44" i="48"/>
  <c r="I44" i="48"/>
  <c r="H44" i="48"/>
  <c r="E44" i="48"/>
  <c r="T43" i="48"/>
  <c r="R43" i="48"/>
  <c r="Q43" i="48"/>
  <c r="M43" i="48"/>
  <c r="L43" i="48"/>
  <c r="I43" i="48"/>
  <c r="H43" i="48"/>
  <c r="E43" i="48"/>
  <c r="T42" i="48"/>
  <c r="R42" i="48"/>
  <c r="Q42" i="48"/>
  <c r="M42" i="48"/>
  <c r="L42" i="48"/>
  <c r="I42" i="48"/>
  <c r="H42" i="48"/>
  <c r="E42" i="48"/>
  <c r="T41" i="48"/>
  <c r="T46" i="48" s="1"/>
  <c r="R41" i="48"/>
  <c r="Q41" i="48"/>
  <c r="M41" i="48"/>
  <c r="L41" i="48"/>
  <c r="I41" i="48"/>
  <c r="H41" i="48"/>
  <c r="E41" i="48"/>
  <c r="R40" i="48"/>
  <c r="Q40" i="48"/>
  <c r="L40" i="48"/>
  <c r="H40" i="48"/>
  <c r="S39" i="48"/>
  <c r="R39" i="48"/>
  <c r="O39" i="48"/>
  <c r="J39" i="48"/>
  <c r="F39" i="48"/>
  <c r="S38" i="48"/>
  <c r="R38" i="48"/>
  <c r="Q38" i="48"/>
  <c r="O38" i="48"/>
  <c r="M38" i="48"/>
  <c r="L38" i="48"/>
  <c r="I38" i="48"/>
  <c r="H38" i="48"/>
  <c r="F38" i="48"/>
  <c r="E38" i="48"/>
  <c r="R37" i="48"/>
  <c r="Q37" i="48"/>
  <c r="M37" i="48"/>
  <c r="L37" i="48"/>
  <c r="I37" i="48"/>
  <c r="H37" i="48"/>
  <c r="E37" i="48"/>
  <c r="S36" i="48"/>
  <c r="S40" i="48" s="1"/>
  <c r="Q36" i="48"/>
  <c r="Q39" i="48" s="1"/>
  <c r="P36" i="48"/>
  <c r="P40" i="48" s="1"/>
  <c r="O36" i="48"/>
  <c r="M36" i="48"/>
  <c r="M39" i="48" s="1"/>
  <c r="L36" i="48"/>
  <c r="L39" i="48" s="1"/>
  <c r="K36" i="48"/>
  <c r="J36" i="48"/>
  <c r="I36" i="48"/>
  <c r="I212" i="48" s="1"/>
  <c r="H36" i="48"/>
  <c r="H39" i="48" s="1"/>
  <c r="G36" i="48"/>
  <c r="G40" i="48" s="1"/>
  <c r="F36" i="48"/>
  <c r="E36" i="48"/>
  <c r="E39" i="48" s="1"/>
  <c r="S34" i="48"/>
  <c r="R34" i="48"/>
  <c r="Q34" i="48"/>
  <c r="P34" i="48"/>
  <c r="O34" i="48"/>
  <c r="M34" i="48"/>
  <c r="L34" i="48"/>
  <c r="K34" i="48"/>
  <c r="J34" i="48"/>
  <c r="I34" i="48"/>
  <c r="H34" i="48"/>
  <c r="G34" i="48"/>
  <c r="F34" i="48"/>
  <c r="E34" i="48"/>
  <c r="S33" i="48"/>
  <c r="R33" i="48"/>
  <c r="Q33" i="48"/>
  <c r="P33" i="48"/>
  <c r="O33" i="48"/>
  <c r="M33" i="48"/>
  <c r="L33" i="48"/>
  <c r="K33" i="48"/>
  <c r="J33" i="48"/>
  <c r="I33" i="48"/>
  <c r="H33" i="48"/>
  <c r="G33" i="48"/>
  <c r="F33" i="48"/>
  <c r="E33" i="48"/>
  <c r="S32" i="48"/>
  <c r="R32" i="48"/>
  <c r="Q32" i="48"/>
  <c r="P32" i="48"/>
  <c r="O32" i="48"/>
  <c r="M32" i="48"/>
  <c r="L32" i="48"/>
  <c r="K32" i="48"/>
  <c r="J32" i="48"/>
  <c r="I32" i="48"/>
  <c r="H32" i="48"/>
  <c r="G32" i="48"/>
  <c r="F32" i="48"/>
  <c r="E32" i="48"/>
  <c r="S31" i="48"/>
  <c r="R31" i="48"/>
  <c r="Q31" i="48"/>
  <c r="P31" i="48"/>
  <c r="O31" i="48"/>
  <c r="M31" i="48"/>
  <c r="L31" i="48"/>
  <c r="K31" i="48"/>
  <c r="J31" i="48"/>
  <c r="I31" i="48"/>
  <c r="H31" i="48"/>
  <c r="G31" i="48"/>
  <c r="F31" i="48"/>
  <c r="E31" i="48"/>
  <c r="S30" i="48"/>
  <c r="R30" i="48"/>
  <c r="Q30" i="48"/>
  <c r="P30" i="48"/>
  <c r="O30" i="48"/>
  <c r="M30" i="48"/>
  <c r="L30" i="48"/>
  <c r="K30" i="48"/>
  <c r="J30" i="48"/>
  <c r="I30" i="48"/>
  <c r="H30" i="48"/>
  <c r="G30" i="48"/>
  <c r="F30" i="48"/>
  <c r="E30" i="48"/>
  <c r="S29" i="48"/>
  <c r="R29" i="48"/>
  <c r="Q29" i="48"/>
  <c r="P29" i="48"/>
  <c r="O29" i="48"/>
  <c r="M29" i="48"/>
  <c r="L29" i="48"/>
  <c r="K29" i="48"/>
  <c r="J29" i="48"/>
  <c r="I29" i="48"/>
  <c r="H29" i="48"/>
  <c r="G29" i="48"/>
  <c r="F29" i="48"/>
  <c r="E29" i="48"/>
  <c r="S28" i="48"/>
  <c r="R28" i="48"/>
  <c r="Q28" i="48"/>
  <c r="P28" i="48"/>
  <c r="O28" i="48"/>
  <c r="M28" i="48"/>
  <c r="L28" i="48"/>
  <c r="K28" i="48"/>
  <c r="J28" i="48"/>
  <c r="I28" i="48"/>
  <c r="H28" i="48"/>
  <c r="G28" i="48"/>
  <c r="F28" i="48"/>
  <c r="E28" i="48"/>
  <c r="B28" i="48" s="1"/>
  <c r="S27" i="48"/>
  <c r="R27" i="48"/>
  <c r="Q27" i="48"/>
  <c r="P27" i="48"/>
  <c r="O27" i="48"/>
  <c r="M27" i="48"/>
  <c r="L27" i="48"/>
  <c r="K27" i="48"/>
  <c r="J27" i="48"/>
  <c r="I27" i="48"/>
  <c r="H27" i="48"/>
  <c r="G27" i="48"/>
  <c r="F27" i="48"/>
  <c r="E27" i="48"/>
  <c r="B27" i="48" s="1"/>
  <c r="S26" i="48"/>
  <c r="R26" i="48"/>
  <c r="Q26" i="48"/>
  <c r="P26" i="48"/>
  <c r="O26" i="48"/>
  <c r="M26" i="48"/>
  <c r="L26" i="48"/>
  <c r="K26" i="48"/>
  <c r="J26" i="48"/>
  <c r="I26" i="48"/>
  <c r="H26" i="48"/>
  <c r="G26" i="48"/>
  <c r="F26" i="48"/>
  <c r="E26" i="48"/>
  <c r="B26" i="48"/>
  <c r="S25" i="48"/>
  <c r="R25" i="48"/>
  <c r="Q25" i="48"/>
  <c r="P25" i="48"/>
  <c r="O25" i="48"/>
  <c r="M25" i="48"/>
  <c r="L25" i="48"/>
  <c r="K25" i="48"/>
  <c r="J25" i="48"/>
  <c r="I25" i="48"/>
  <c r="H25" i="48"/>
  <c r="G25" i="48"/>
  <c r="F25" i="48"/>
  <c r="E25" i="48"/>
  <c r="B25" i="48" s="1"/>
  <c r="B24" i="48"/>
  <c r="S22" i="48"/>
  <c r="R22" i="48"/>
  <c r="Q22" i="48"/>
  <c r="P22" i="48"/>
  <c r="O22" i="48"/>
  <c r="M22" i="48"/>
  <c r="L22" i="48"/>
  <c r="K22" i="48"/>
  <c r="J22" i="48"/>
  <c r="I22" i="48"/>
  <c r="H22" i="48"/>
  <c r="G22" i="48"/>
  <c r="F22" i="48"/>
  <c r="E22" i="48"/>
  <c r="S21" i="48"/>
  <c r="R21" i="48"/>
  <c r="Q21" i="48"/>
  <c r="P21" i="48"/>
  <c r="O21" i="48"/>
  <c r="M21" i="48"/>
  <c r="L21" i="48"/>
  <c r="K21" i="48"/>
  <c r="J21" i="48"/>
  <c r="I21" i="48"/>
  <c r="H21" i="48"/>
  <c r="G21" i="48"/>
  <c r="F21" i="48"/>
  <c r="E21" i="48"/>
  <c r="T20" i="48"/>
  <c r="S20" i="48"/>
  <c r="R20" i="48"/>
  <c r="Q20" i="48"/>
  <c r="P20" i="48"/>
  <c r="O20" i="48"/>
  <c r="M20" i="48"/>
  <c r="L20" i="48"/>
  <c r="K20" i="48"/>
  <c r="J20" i="48"/>
  <c r="I20" i="48"/>
  <c r="H20" i="48"/>
  <c r="G20" i="48"/>
  <c r="F20" i="48"/>
  <c r="E20" i="48"/>
  <c r="B20" i="48"/>
  <c r="T19" i="48"/>
  <c r="S19" i="48"/>
  <c r="R19" i="48"/>
  <c r="Q19" i="48"/>
  <c r="P19" i="48"/>
  <c r="O19" i="48"/>
  <c r="M19" i="48"/>
  <c r="L19" i="48"/>
  <c r="K19" i="48"/>
  <c r="J19" i="48"/>
  <c r="I19" i="48"/>
  <c r="H19" i="48"/>
  <c r="G19" i="48"/>
  <c r="F19" i="48"/>
  <c r="E19" i="48"/>
  <c r="B19" i="48"/>
  <c r="T18" i="48"/>
  <c r="S18" i="48"/>
  <c r="R18" i="48"/>
  <c r="Q18" i="48"/>
  <c r="P18" i="48"/>
  <c r="O18" i="48"/>
  <c r="M18" i="48"/>
  <c r="L18" i="48"/>
  <c r="K18" i="48"/>
  <c r="J18" i="48"/>
  <c r="I18" i="48"/>
  <c r="H18" i="48"/>
  <c r="G18" i="48"/>
  <c r="F18" i="48"/>
  <c r="E18" i="48"/>
  <c r="B18" i="48"/>
  <c r="T17" i="48"/>
  <c r="T22" i="48" s="1"/>
  <c r="S17" i="48"/>
  <c r="R17" i="48"/>
  <c r="Q17" i="48"/>
  <c r="P17" i="48"/>
  <c r="O17" i="48"/>
  <c r="M17" i="48"/>
  <c r="L17" i="48"/>
  <c r="K17" i="48"/>
  <c r="J17" i="48"/>
  <c r="I17" i="48"/>
  <c r="H17" i="48"/>
  <c r="G17" i="48"/>
  <c r="F17" i="48"/>
  <c r="E17" i="48"/>
  <c r="B17" i="48"/>
  <c r="S16" i="48"/>
  <c r="R16" i="48"/>
  <c r="Q16" i="48"/>
  <c r="P16" i="48"/>
  <c r="O16" i="48"/>
  <c r="M16" i="48"/>
  <c r="L16" i="48"/>
  <c r="K16" i="48"/>
  <c r="J16" i="48"/>
  <c r="I16" i="48"/>
  <c r="H16" i="48"/>
  <c r="G16" i="48"/>
  <c r="F16" i="48"/>
  <c r="E16" i="48"/>
  <c r="S15" i="48"/>
  <c r="R15" i="48"/>
  <c r="Q15" i="48"/>
  <c r="P15" i="48"/>
  <c r="O15" i="48"/>
  <c r="M15" i="48"/>
  <c r="L15" i="48"/>
  <c r="K15" i="48"/>
  <c r="J15" i="48"/>
  <c r="I15" i="48"/>
  <c r="H15" i="48"/>
  <c r="G15" i="48"/>
  <c r="F15" i="48"/>
  <c r="E15" i="48"/>
  <c r="B15" i="48" s="1"/>
  <c r="S14" i="48"/>
  <c r="R14" i="48"/>
  <c r="Q14" i="48"/>
  <c r="P14" i="48"/>
  <c r="O14" i="48"/>
  <c r="M14" i="48"/>
  <c r="L14" i="48"/>
  <c r="K14" i="48"/>
  <c r="J14" i="48"/>
  <c r="I14" i="48"/>
  <c r="H14" i="48"/>
  <c r="G14" i="48"/>
  <c r="F14" i="48"/>
  <c r="E14" i="48"/>
  <c r="B14" i="48"/>
  <c r="S13" i="48"/>
  <c r="R13" i="48"/>
  <c r="Q13" i="48"/>
  <c r="P13" i="48"/>
  <c r="O13" i="48"/>
  <c r="M13" i="48"/>
  <c r="L13" i="48"/>
  <c r="K13" i="48"/>
  <c r="J13" i="48"/>
  <c r="I13" i="48"/>
  <c r="H13" i="48"/>
  <c r="G13" i="48"/>
  <c r="B13" i="48" s="1"/>
  <c r="F13" i="48"/>
  <c r="E13" i="48"/>
  <c r="B12" i="48"/>
  <c r="B10" i="48"/>
  <c r="B9" i="48"/>
  <c r="B8" i="48"/>
  <c r="B7" i="48"/>
  <c r="B6" i="48"/>
  <c r="B22" i="48" l="1"/>
  <c r="T29" i="48"/>
  <c r="B43" i="48"/>
  <c r="J79" i="48"/>
  <c r="J80" i="48"/>
  <c r="J77" i="48"/>
  <c r="J75" i="48"/>
  <c r="K80" i="48"/>
  <c r="K77" i="48"/>
  <c r="K75" i="48"/>
  <c r="K78" i="48"/>
  <c r="K76" i="48"/>
  <c r="K74" i="48"/>
  <c r="J78" i="48"/>
  <c r="Q125" i="48"/>
  <c r="Q93" i="48"/>
  <c r="Q91" i="48"/>
  <c r="Q116" i="48"/>
  <c r="Q94" i="48"/>
  <c r="Q92" i="48"/>
  <c r="Q90" i="48"/>
  <c r="Q96" i="48"/>
  <c r="O105" i="48"/>
  <c r="O102" i="48"/>
  <c r="O100" i="48"/>
  <c r="O101" i="48"/>
  <c r="O99" i="48"/>
  <c r="O104" i="48"/>
  <c r="O103" i="48"/>
  <c r="G139" i="48"/>
  <c r="G121" i="48"/>
  <c r="G119" i="48"/>
  <c r="G117" i="48"/>
  <c r="G123" i="48"/>
  <c r="G122" i="48"/>
  <c r="G120" i="48"/>
  <c r="G118" i="48"/>
  <c r="B16" i="48"/>
  <c r="F40" i="48"/>
  <c r="F46" i="48"/>
  <c r="F45" i="48"/>
  <c r="F44" i="48"/>
  <c r="B44" i="48" s="1"/>
  <c r="F43" i="48"/>
  <c r="F42" i="48"/>
  <c r="B42" i="48" s="1"/>
  <c r="F41" i="48"/>
  <c r="F37" i="48"/>
  <c r="B37" i="48" s="1"/>
  <c r="J40" i="48"/>
  <c r="J46" i="48"/>
  <c r="J45" i="48"/>
  <c r="J44" i="48"/>
  <c r="J43" i="48"/>
  <c r="J42" i="48"/>
  <c r="J41" i="48"/>
  <c r="J37" i="48"/>
  <c r="O40" i="48"/>
  <c r="O46" i="48"/>
  <c r="O45" i="48"/>
  <c r="O44" i="48"/>
  <c r="O43" i="48"/>
  <c r="O42" i="48"/>
  <c r="O41" i="48"/>
  <c r="O37" i="48"/>
  <c r="J38" i="48"/>
  <c r="G39" i="48"/>
  <c r="B39" i="48" s="1"/>
  <c r="P39" i="48"/>
  <c r="K125" i="48"/>
  <c r="K116" i="48"/>
  <c r="K89" i="48"/>
  <c r="K69" i="48"/>
  <c r="B69" i="48" s="1"/>
  <c r="K67" i="48"/>
  <c r="K65" i="48"/>
  <c r="K70" i="48"/>
  <c r="K98" i="48"/>
  <c r="K71" i="48"/>
  <c r="K68" i="48"/>
  <c r="B68" i="48" s="1"/>
  <c r="K66" i="48"/>
  <c r="B66" i="48" s="1"/>
  <c r="S69" i="48"/>
  <c r="S67" i="48"/>
  <c r="S65" i="48"/>
  <c r="S70" i="48"/>
  <c r="S71" i="48"/>
  <c r="J76" i="48"/>
  <c r="G93" i="48"/>
  <c r="G91" i="48"/>
  <c r="G96" i="48"/>
  <c r="G94" i="48"/>
  <c r="G92" i="48"/>
  <c r="G90" i="48"/>
  <c r="T21" i="48"/>
  <c r="B21" i="48" s="1"/>
  <c r="B29" i="48"/>
  <c r="G46" i="48"/>
  <c r="G45" i="48"/>
  <c r="G44" i="48"/>
  <c r="G43" i="48"/>
  <c r="G42" i="48"/>
  <c r="G41" i="48"/>
  <c r="G37" i="48"/>
  <c r="G38" i="48"/>
  <c r="B38" i="48" s="1"/>
  <c r="K46" i="48"/>
  <c r="K45" i="48"/>
  <c r="K44" i="48"/>
  <c r="K43" i="48"/>
  <c r="K42" i="48"/>
  <c r="K41" i="48"/>
  <c r="K37" i="48"/>
  <c r="K38" i="48"/>
  <c r="P46" i="48"/>
  <c r="P45" i="48"/>
  <c r="P44" i="48"/>
  <c r="P43" i="48"/>
  <c r="P42" i="48"/>
  <c r="P41" i="48"/>
  <c r="P37" i="48"/>
  <c r="P38" i="48"/>
  <c r="M78" i="48"/>
  <c r="M76" i="48"/>
  <c r="M74" i="48"/>
  <c r="M79" i="48"/>
  <c r="M80" i="48"/>
  <c r="M77" i="48"/>
  <c r="M75" i="48"/>
  <c r="J74" i="48"/>
  <c r="K79" i="48"/>
  <c r="E113" i="48"/>
  <c r="Q95" i="48"/>
  <c r="J105" i="48"/>
  <c r="J102" i="48"/>
  <c r="J100" i="48"/>
  <c r="J104" i="48"/>
  <c r="J103" i="48"/>
  <c r="J99" i="48"/>
  <c r="K39" i="48"/>
  <c r="K40" i="48"/>
  <c r="I104" i="48"/>
  <c r="I105" i="48"/>
  <c r="I102" i="48"/>
  <c r="I100" i="48"/>
  <c r="I101" i="48"/>
  <c r="I103" i="48"/>
  <c r="I99" i="48"/>
  <c r="O116" i="48"/>
  <c r="O96" i="48"/>
  <c r="O94" i="48"/>
  <c r="O92" i="48"/>
  <c r="O90" i="48"/>
  <c r="O95" i="48"/>
  <c r="O125" i="48"/>
  <c r="O93" i="48"/>
  <c r="O91" i="48"/>
  <c r="F80" i="48"/>
  <c r="F77" i="48"/>
  <c r="F75" i="48"/>
  <c r="F78" i="48"/>
  <c r="F76" i="48"/>
  <c r="F74" i="48"/>
  <c r="O79" i="48"/>
  <c r="O80" i="48"/>
  <c r="O77" i="48"/>
  <c r="O75" i="48"/>
  <c r="O76" i="48"/>
  <c r="P137" i="48"/>
  <c r="P161" i="48"/>
  <c r="L93" i="48"/>
  <c r="L91" i="48"/>
  <c r="L96" i="48"/>
  <c r="L94" i="48"/>
  <c r="L92" i="48"/>
  <c r="L90" i="48"/>
  <c r="I132" i="48"/>
  <c r="I130" i="48"/>
  <c r="I131" i="48"/>
  <c r="I127" i="48"/>
  <c r="B36" i="48"/>
  <c r="S37" i="48"/>
  <c r="E40" i="48"/>
  <c r="B40" i="48" s="1"/>
  <c r="I40" i="48"/>
  <c r="M40" i="48"/>
  <c r="S41" i="48"/>
  <c r="S42" i="48"/>
  <c r="S43" i="48"/>
  <c r="S44" i="48"/>
  <c r="S45" i="48"/>
  <c r="S46" i="48"/>
  <c r="G125" i="48"/>
  <c r="G98" i="48"/>
  <c r="I65" i="48"/>
  <c r="B65" i="48" s="1"/>
  <c r="M65" i="48"/>
  <c r="P66" i="48"/>
  <c r="I67" i="48"/>
  <c r="B67" i="48" s="1"/>
  <c r="M67" i="48"/>
  <c r="P68" i="48"/>
  <c r="I69" i="48"/>
  <c r="M69" i="48"/>
  <c r="J70" i="48"/>
  <c r="O70" i="48"/>
  <c r="P71" i="48"/>
  <c r="T71" i="48"/>
  <c r="G73" i="48"/>
  <c r="B73" i="48" s="1"/>
  <c r="P73" i="48"/>
  <c r="L79" i="48"/>
  <c r="Q79" i="48"/>
  <c r="B86" i="48"/>
  <c r="M89" i="48"/>
  <c r="E91" i="48"/>
  <c r="S91" i="48"/>
  <c r="E93" i="48"/>
  <c r="S93" i="48"/>
  <c r="E96" i="48"/>
  <c r="E105" i="48"/>
  <c r="E102" i="48"/>
  <c r="E100" i="48"/>
  <c r="P98" i="48"/>
  <c r="E99" i="48"/>
  <c r="E103" i="48"/>
  <c r="E104" i="48"/>
  <c r="F117" i="48"/>
  <c r="F119" i="48"/>
  <c r="F121" i="48"/>
  <c r="S130" i="48"/>
  <c r="S131" i="48"/>
  <c r="S132" i="48"/>
  <c r="S126" i="48"/>
  <c r="I126" i="48"/>
  <c r="S127" i="48"/>
  <c r="I128" i="48"/>
  <c r="S128" i="48"/>
  <c r="S129" i="48"/>
  <c r="L139" i="48"/>
  <c r="L121" i="48"/>
  <c r="L119" i="48"/>
  <c r="L117" i="48"/>
  <c r="L120" i="48"/>
  <c r="L122" i="48"/>
  <c r="L123" i="48"/>
  <c r="I221" i="48"/>
  <c r="I217" i="48"/>
  <c r="I215" i="48"/>
  <c r="I213" i="48"/>
  <c r="I218" i="48"/>
  <c r="I219" i="48"/>
  <c r="I216" i="48"/>
  <c r="I214" i="48"/>
  <c r="I39" i="48"/>
  <c r="T209" i="48"/>
  <c r="T226" i="48"/>
  <c r="T217" i="48"/>
  <c r="T210" i="48"/>
  <c r="T227" i="48"/>
  <c r="T45" i="48"/>
  <c r="T228" i="48" s="1"/>
  <c r="J65" i="48"/>
  <c r="O65" i="48"/>
  <c r="J67" i="48"/>
  <c r="O67" i="48"/>
  <c r="J69" i="48"/>
  <c r="O69" i="48"/>
  <c r="P70" i="48"/>
  <c r="G71" i="48"/>
  <c r="B71" i="48" s="1"/>
  <c r="I73" i="48"/>
  <c r="Q74" i="48"/>
  <c r="E75" i="48"/>
  <c r="Q76" i="48"/>
  <c r="E77" i="48"/>
  <c r="E80" i="48"/>
  <c r="O114" i="48"/>
  <c r="O113" i="48"/>
  <c r="O87" i="48"/>
  <c r="E122" i="48"/>
  <c r="E123" i="48"/>
  <c r="E120" i="48"/>
  <c r="E118" i="48"/>
  <c r="J89" i="48"/>
  <c r="F91" i="48"/>
  <c r="F93" i="48"/>
  <c r="E95" i="48"/>
  <c r="S95" i="48"/>
  <c r="F103" i="48"/>
  <c r="F101" i="48"/>
  <c r="F99" i="48"/>
  <c r="F100" i="48"/>
  <c r="F104" i="48"/>
  <c r="F105" i="48"/>
  <c r="J146" i="48"/>
  <c r="J143" i="48"/>
  <c r="J141" i="48"/>
  <c r="J144" i="48"/>
  <c r="J142" i="48"/>
  <c r="J140" i="48"/>
  <c r="E125" i="48"/>
  <c r="I129" i="48"/>
  <c r="P131" i="48"/>
  <c r="P132" i="48"/>
  <c r="P129" i="48"/>
  <c r="P126" i="48"/>
  <c r="P130" i="48"/>
  <c r="P128" i="48"/>
  <c r="P65" i="48"/>
  <c r="P67" i="48"/>
  <c r="P69" i="48"/>
  <c r="F87" i="48"/>
  <c r="B87" i="48" s="1"/>
  <c r="P89" i="48"/>
  <c r="F95" i="48"/>
  <c r="S105" i="48"/>
  <c r="S102" i="48"/>
  <c r="S100" i="48"/>
  <c r="S103" i="48"/>
  <c r="F113" i="48"/>
  <c r="F148" i="48"/>
  <c r="F139" i="48"/>
  <c r="F123" i="48"/>
  <c r="F120" i="48"/>
  <c r="F118" i="48"/>
  <c r="P127" i="48"/>
  <c r="E139" i="48"/>
  <c r="L104" i="48"/>
  <c r="Q104" i="48"/>
  <c r="J118" i="48"/>
  <c r="S118" i="48"/>
  <c r="J120" i="48"/>
  <c r="S120" i="48"/>
  <c r="I122" i="48"/>
  <c r="J123" i="48"/>
  <c r="S123" i="48"/>
  <c r="F131" i="48"/>
  <c r="F132" i="48"/>
  <c r="F129" i="48"/>
  <c r="F130" i="48"/>
  <c r="L101" i="48"/>
  <c r="Q101" i="48"/>
  <c r="J122" i="48"/>
  <c r="L131" i="48"/>
  <c r="L132" i="48"/>
  <c r="L129" i="48"/>
  <c r="L148" i="48"/>
  <c r="S140" i="48"/>
  <c r="S142" i="48"/>
  <c r="S144" i="48"/>
  <c r="I148" i="48"/>
  <c r="S150" i="48"/>
  <c r="S152" i="48"/>
  <c r="S155" i="48"/>
  <c r="I171" i="48"/>
  <c r="I168" i="48"/>
  <c r="I165" i="48"/>
  <c r="I167" i="48"/>
  <c r="S167" i="48"/>
  <c r="S168" i="48"/>
  <c r="I169" i="48"/>
  <c r="S169" i="48"/>
  <c r="S171" i="48"/>
  <c r="I173" i="48"/>
  <c r="I141" i="48"/>
  <c r="I143" i="48"/>
  <c r="I146" i="48"/>
  <c r="S154" i="48"/>
  <c r="S165" i="48"/>
  <c r="M178" i="48"/>
  <c r="M176" i="48"/>
  <c r="M179" i="48"/>
  <c r="M180" i="48"/>
  <c r="M177" i="48"/>
  <c r="M175" i="48"/>
  <c r="I202" i="48"/>
  <c r="I200" i="48"/>
  <c r="I198" i="48"/>
  <c r="I203" i="48"/>
  <c r="I204" i="48"/>
  <c r="I201" i="48"/>
  <c r="I199" i="48"/>
  <c r="S141" i="48"/>
  <c r="S143" i="48"/>
  <c r="S149" i="48"/>
  <c r="S151" i="48"/>
  <c r="I166" i="48"/>
  <c r="I170" i="48"/>
  <c r="M174" i="48"/>
  <c r="S166" i="48"/>
  <c r="S179" i="48"/>
  <c r="S180" i="48"/>
  <c r="S178" i="48"/>
  <c r="S176" i="48"/>
  <c r="S174" i="48"/>
  <c r="S175" i="48"/>
  <c r="T179" i="48"/>
  <c r="I190" i="48"/>
  <c r="I192" i="48"/>
  <c r="I195" i="48"/>
  <c r="S198" i="48"/>
  <c r="S200" i="48"/>
  <c r="S202" i="48"/>
  <c r="S222" i="48"/>
  <c r="S224" i="48"/>
  <c r="S226" i="48"/>
  <c r="S190" i="48"/>
  <c r="S192" i="48"/>
  <c r="I194" i="48"/>
  <c r="S195" i="48"/>
  <c r="M199" i="48"/>
  <c r="M201" i="48"/>
  <c r="M204" i="48"/>
  <c r="S214" i="48"/>
  <c r="S216" i="48"/>
  <c r="S219" i="48"/>
  <c r="M223" i="48"/>
  <c r="M225" i="48"/>
  <c r="M228" i="48"/>
  <c r="I189" i="48"/>
  <c r="I191" i="48"/>
  <c r="I193" i="48"/>
  <c r="S194" i="48"/>
  <c r="S199" i="48"/>
  <c r="S201" i="48"/>
  <c r="M203" i="48"/>
  <c r="S204" i="48"/>
  <c r="S218" i="48"/>
  <c r="S223" i="48"/>
  <c r="S225" i="48"/>
  <c r="M227" i="48"/>
  <c r="S228" i="48"/>
  <c r="S191" i="48"/>
  <c r="M198" i="48"/>
  <c r="M200" i="48"/>
  <c r="S213" i="48"/>
  <c r="S215" i="48"/>
  <c r="M222" i="48"/>
  <c r="M224" i="48"/>
  <c r="I153" i="48" l="1"/>
  <c r="I151" i="48"/>
  <c r="I149" i="48"/>
  <c r="I154" i="48"/>
  <c r="I152" i="48"/>
  <c r="I150" i="48"/>
  <c r="I155" i="48"/>
  <c r="L155" i="48"/>
  <c r="L152" i="48"/>
  <c r="L150" i="48"/>
  <c r="L153" i="48"/>
  <c r="L151" i="48"/>
  <c r="L149" i="48"/>
  <c r="L154" i="48"/>
  <c r="E164" i="48"/>
  <c r="E146" i="48"/>
  <c r="E143" i="48"/>
  <c r="E141" i="48"/>
  <c r="E148" i="48"/>
  <c r="E144" i="48"/>
  <c r="E142" i="48"/>
  <c r="E140" i="48"/>
  <c r="E145" i="48"/>
  <c r="I78" i="48"/>
  <c r="I76" i="48"/>
  <c r="I74" i="48"/>
  <c r="I79" i="48"/>
  <c r="I80" i="48"/>
  <c r="I77" i="48"/>
  <c r="I75" i="48"/>
  <c r="I226" i="48"/>
  <c r="I224" i="48"/>
  <c r="I222" i="48"/>
  <c r="I227" i="48"/>
  <c r="I228" i="48"/>
  <c r="I225" i="48"/>
  <c r="I223" i="48"/>
  <c r="L144" i="48"/>
  <c r="L142" i="48"/>
  <c r="L140" i="48"/>
  <c r="L145" i="48"/>
  <c r="L146" i="48"/>
  <c r="L143" i="48"/>
  <c r="L141" i="48"/>
  <c r="P103" i="48"/>
  <c r="P101" i="48"/>
  <c r="P99" i="48"/>
  <c r="P105" i="48"/>
  <c r="P104" i="48"/>
  <c r="P100" i="48"/>
  <c r="P102" i="48"/>
  <c r="G103" i="48"/>
  <c r="G101" i="48"/>
  <c r="G99" i="48"/>
  <c r="G104" i="48"/>
  <c r="G105" i="48"/>
  <c r="G100" i="48"/>
  <c r="G102" i="48"/>
  <c r="K148" i="48"/>
  <c r="K139" i="48"/>
  <c r="K123" i="48"/>
  <c r="K120" i="48"/>
  <c r="K118" i="48"/>
  <c r="K122" i="48"/>
  <c r="K121" i="48"/>
  <c r="K119" i="48"/>
  <c r="K117" i="48"/>
  <c r="B46" i="48"/>
  <c r="G144" i="48"/>
  <c r="G142" i="48"/>
  <c r="G140" i="48"/>
  <c r="G145" i="48"/>
  <c r="G146" i="48"/>
  <c r="G143" i="48"/>
  <c r="G141" i="48"/>
  <c r="Q131" i="48"/>
  <c r="Q132" i="48"/>
  <c r="Q129" i="48"/>
  <c r="Q130" i="48"/>
  <c r="Q128" i="48"/>
  <c r="Q127" i="48"/>
  <c r="Q126" i="48"/>
  <c r="F164" i="48"/>
  <c r="F144" i="48"/>
  <c r="F142" i="48"/>
  <c r="F140" i="48"/>
  <c r="F145" i="48"/>
  <c r="F143" i="48"/>
  <c r="F141" i="48"/>
  <c r="F146" i="48"/>
  <c r="P96" i="48"/>
  <c r="P95" i="48"/>
  <c r="P93" i="48"/>
  <c r="P91" i="48"/>
  <c r="P116" i="48"/>
  <c r="P90" i="48"/>
  <c r="P92" i="48"/>
  <c r="P94" i="48"/>
  <c r="E130" i="48"/>
  <c r="E131" i="48"/>
  <c r="E132" i="48"/>
  <c r="E129" i="48"/>
  <c r="E128" i="48"/>
  <c r="E126" i="48"/>
  <c r="E127" i="48"/>
  <c r="O137" i="48"/>
  <c r="O162" i="48" s="1"/>
  <c r="O136" i="48"/>
  <c r="O161" i="48" s="1"/>
  <c r="T218" i="48"/>
  <c r="T219" i="48"/>
  <c r="M116" i="48"/>
  <c r="M98" i="48"/>
  <c r="M96" i="48"/>
  <c r="M94" i="48"/>
  <c r="M92" i="48"/>
  <c r="M90" i="48"/>
  <c r="M95" i="48"/>
  <c r="M91" i="48"/>
  <c r="M93" i="48"/>
  <c r="G131" i="48"/>
  <c r="G132" i="48"/>
  <c r="G129" i="48"/>
  <c r="G130" i="48"/>
  <c r="G148" i="48"/>
  <c r="G127" i="48"/>
  <c r="G128" i="48"/>
  <c r="G126" i="48"/>
  <c r="O148" i="48"/>
  <c r="O122" i="48"/>
  <c r="O123" i="48"/>
  <c r="O120" i="48"/>
  <c r="O118" i="48"/>
  <c r="O121" i="48"/>
  <c r="O139" i="48"/>
  <c r="O119" i="48"/>
  <c r="O117" i="48"/>
  <c r="E114" i="48"/>
  <c r="B113" i="48"/>
  <c r="K131" i="48"/>
  <c r="K132" i="48"/>
  <c r="K129" i="48"/>
  <c r="K128" i="48"/>
  <c r="K126" i="48"/>
  <c r="K130" i="48"/>
  <c r="K127" i="48"/>
  <c r="Q139" i="48"/>
  <c r="Q121" i="48"/>
  <c r="Q119" i="48"/>
  <c r="Q117" i="48"/>
  <c r="Q123" i="48"/>
  <c r="Q122" i="48"/>
  <c r="Q120" i="48"/>
  <c r="Q118" i="48"/>
  <c r="Q148" i="48"/>
  <c r="F173" i="48"/>
  <c r="F154" i="48"/>
  <c r="F155" i="48"/>
  <c r="F152" i="48"/>
  <c r="F150" i="48"/>
  <c r="F153" i="48"/>
  <c r="F151" i="48"/>
  <c r="F149" i="48"/>
  <c r="J94" i="48"/>
  <c r="B94" i="48" s="1"/>
  <c r="J92" i="48"/>
  <c r="J90" i="48"/>
  <c r="B90" i="48" s="1"/>
  <c r="J95" i="48"/>
  <c r="B95" i="48" s="1"/>
  <c r="J125" i="48"/>
  <c r="J93" i="48"/>
  <c r="B93" i="48" s="1"/>
  <c r="J91" i="48"/>
  <c r="B91" i="48" s="1"/>
  <c r="J96" i="48"/>
  <c r="B96" i="48" s="1"/>
  <c r="B89" i="48"/>
  <c r="P80" i="48"/>
  <c r="P77" i="48"/>
  <c r="P75" i="48"/>
  <c r="P78" i="48"/>
  <c r="P76" i="48"/>
  <c r="P74" i="48"/>
  <c r="P79" i="48"/>
  <c r="P185" i="48"/>
  <c r="P162" i="48"/>
  <c r="K103" i="48"/>
  <c r="K101" i="48"/>
  <c r="K99" i="48"/>
  <c r="K102" i="48"/>
  <c r="K100" i="48"/>
  <c r="K105" i="48"/>
  <c r="K104" i="48"/>
  <c r="T34" i="48"/>
  <c r="B34" i="48" s="1"/>
  <c r="T30" i="48"/>
  <c r="B30" i="48" s="1"/>
  <c r="T31" i="48"/>
  <c r="B31" i="48" s="1"/>
  <c r="T32" i="48"/>
  <c r="B32" i="48" s="1"/>
  <c r="T33" i="48"/>
  <c r="B33" i="48" s="1"/>
  <c r="I178" i="48"/>
  <c r="I179" i="48"/>
  <c r="I180" i="48"/>
  <c r="I177" i="48"/>
  <c r="I175" i="48"/>
  <c r="I176" i="48"/>
  <c r="I174" i="48"/>
  <c r="F137" i="48"/>
  <c r="F162" i="48" s="1"/>
  <c r="F136" i="48"/>
  <c r="F161" i="48" s="1"/>
  <c r="B80" i="48"/>
  <c r="G78" i="48"/>
  <c r="G76" i="48"/>
  <c r="B76" i="48" s="1"/>
  <c r="G74" i="48"/>
  <c r="B74" i="48" s="1"/>
  <c r="G79" i="48"/>
  <c r="G80" i="48"/>
  <c r="G75" i="48"/>
  <c r="B75" i="48" s="1"/>
  <c r="G77" i="48"/>
  <c r="B77" i="48" s="1"/>
  <c r="B70" i="48"/>
  <c r="O130" i="48"/>
  <c r="O131" i="48"/>
  <c r="O129" i="48"/>
  <c r="O126" i="48"/>
  <c r="O128" i="48"/>
  <c r="O132" i="48"/>
  <c r="O127" i="48"/>
  <c r="K96" i="48"/>
  <c r="K95" i="48"/>
  <c r="K93" i="48"/>
  <c r="K91" i="48"/>
  <c r="K94" i="48"/>
  <c r="K90" i="48"/>
  <c r="K92" i="48"/>
  <c r="B41" i="48"/>
  <c r="B45" i="48"/>
  <c r="B100" i="48" l="1"/>
  <c r="B118" i="48"/>
  <c r="F185" i="48"/>
  <c r="F186" i="48"/>
  <c r="B114" i="48"/>
  <c r="E136" i="48"/>
  <c r="K144" i="48"/>
  <c r="K142" i="48"/>
  <c r="K140" i="48"/>
  <c r="K145" i="48"/>
  <c r="K143" i="48"/>
  <c r="K141" i="48"/>
  <c r="K146" i="48"/>
  <c r="B78" i="48"/>
  <c r="P209" i="48"/>
  <c r="P210" i="48" s="1"/>
  <c r="P186" i="48"/>
  <c r="B92" i="48"/>
  <c r="O173" i="48"/>
  <c r="O153" i="48"/>
  <c r="O151" i="48"/>
  <c r="O149" i="48"/>
  <c r="O154" i="48"/>
  <c r="O155" i="48"/>
  <c r="O152" i="48"/>
  <c r="O150" i="48"/>
  <c r="G155" i="48"/>
  <c r="G152" i="48"/>
  <c r="G150" i="48"/>
  <c r="G153" i="48"/>
  <c r="G151" i="48"/>
  <c r="G149" i="48"/>
  <c r="G154" i="48"/>
  <c r="M104" i="48"/>
  <c r="B104" i="48" s="1"/>
  <c r="M105" i="48"/>
  <c r="B105" i="48" s="1"/>
  <c r="M102" i="48"/>
  <c r="B102" i="48" s="1"/>
  <c r="M100" i="48"/>
  <c r="M101" i="48"/>
  <c r="B101" i="48" s="1"/>
  <c r="M99" i="48"/>
  <c r="B99" i="48" s="1"/>
  <c r="M103" i="48"/>
  <c r="B103" i="48" s="1"/>
  <c r="P148" i="48"/>
  <c r="P139" i="48"/>
  <c r="P123" i="48"/>
  <c r="B123" i="48" s="1"/>
  <c r="P120" i="48"/>
  <c r="P118" i="48"/>
  <c r="P119" i="48"/>
  <c r="P117" i="48"/>
  <c r="P122" i="48"/>
  <c r="P121" i="48"/>
  <c r="F188" i="48"/>
  <c r="F169" i="48"/>
  <c r="F171" i="48"/>
  <c r="F168" i="48"/>
  <c r="F167" i="48"/>
  <c r="F165" i="48"/>
  <c r="F170" i="48"/>
  <c r="F166" i="48"/>
  <c r="K154" i="48"/>
  <c r="K155" i="48"/>
  <c r="K152" i="48"/>
  <c r="K150" i="48"/>
  <c r="K153" i="48"/>
  <c r="K151" i="48"/>
  <c r="K149" i="48"/>
  <c r="B79" i="48"/>
  <c r="J148" i="48"/>
  <c r="J130" i="48"/>
  <c r="J131" i="48"/>
  <c r="J128" i="48"/>
  <c r="J126" i="48"/>
  <c r="J129" i="48"/>
  <c r="J132" i="48"/>
  <c r="J127" i="48"/>
  <c r="F180" i="48"/>
  <c r="F177" i="48"/>
  <c r="F178" i="48"/>
  <c r="F176" i="48"/>
  <c r="F174" i="48"/>
  <c r="F179" i="48"/>
  <c r="F175" i="48"/>
  <c r="M139" i="48"/>
  <c r="M121" i="48"/>
  <c r="B121" i="48" s="1"/>
  <c r="M119" i="48"/>
  <c r="M117" i="48"/>
  <c r="B117" i="48" s="1"/>
  <c r="M122" i="48"/>
  <c r="B122" i="48" s="1"/>
  <c r="M125" i="48"/>
  <c r="B125" i="48" s="1"/>
  <c r="M123" i="48"/>
  <c r="M120" i="48"/>
  <c r="B120" i="48" s="1"/>
  <c r="M118" i="48"/>
  <c r="B116" i="48"/>
  <c r="B98" i="48"/>
  <c r="E173" i="48"/>
  <c r="E153" i="48"/>
  <c r="E151" i="48"/>
  <c r="E149" i="48"/>
  <c r="E154" i="48"/>
  <c r="E155" i="48"/>
  <c r="E152" i="48"/>
  <c r="E150" i="48"/>
  <c r="Q155" i="48"/>
  <c r="Q152" i="48"/>
  <c r="Q150" i="48"/>
  <c r="Q153" i="48"/>
  <c r="Q151" i="48"/>
  <c r="Q149" i="48"/>
  <c r="Q154" i="48"/>
  <c r="Q144" i="48"/>
  <c r="Q142" i="48"/>
  <c r="Q140" i="48"/>
  <c r="Q145" i="48"/>
  <c r="Q146" i="48"/>
  <c r="Q143" i="48"/>
  <c r="Q141" i="48"/>
  <c r="O146" i="48"/>
  <c r="O143" i="48"/>
  <c r="O141" i="48"/>
  <c r="O164" i="48"/>
  <c r="O144" i="48"/>
  <c r="O142" i="48"/>
  <c r="O140" i="48"/>
  <c r="O145" i="48"/>
  <c r="O186" i="48"/>
  <c r="O185" i="48"/>
  <c r="B139" i="48"/>
  <c r="E188" i="48"/>
  <c r="E170" i="48"/>
  <c r="E166" i="48"/>
  <c r="E169" i="48"/>
  <c r="E171" i="48"/>
  <c r="E168" i="48"/>
  <c r="E167" i="48"/>
  <c r="E165" i="48"/>
  <c r="B131" i="48" l="1"/>
  <c r="P164" i="48"/>
  <c r="P144" i="48"/>
  <c r="P142" i="48"/>
  <c r="P140" i="48"/>
  <c r="P145" i="48"/>
  <c r="P146" i="48"/>
  <c r="P143" i="48"/>
  <c r="P141" i="48"/>
  <c r="B136" i="48"/>
  <c r="E161" i="48"/>
  <c r="E137" i="48"/>
  <c r="B137" i="48" s="1"/>
  <c r="E179" i="48"/>
  <c r="E180" i="48"/>
  <c r="E178" i="48"/>
  <c r="E176" i="48"/>
  <c r="E174" i="48"/>
  <c r="E175" i="48"/>
  <c r="E177" i="48"/>
  <c r="B119" i="48"/>
  <c r="P173" i="48"/>
  <c r="P154" i="48"/>
  <c r="P155" i="48"/>
  <c r="P152" i="48"/>
  <c r="P150" i="48"/>
  <c r="P153" i="48"/>
  <c r="P151" i="48"/>
  <c r="P149" i="48"/>
  <c r="O179" i="48"/>
  <c r="O180" i="48"/>
  <c r="O178" i="48"/>
  <c r="O176" i="48"/>
  <c r="O174" i="48"/>
  <c r="O175" i="48"/>
  <c r="O177" i="48"/>
  <c r="O188" i="48"/>
  <c r="O170" i="48"/>
  <c r="O166" i="48"/>
  <c r="O169" i="48"/>
  <c r="O167" i="48"/>
  <c r="O165" i="48"/>
  <c r="O171" i="48"/>
  <c r="O168" i="48"/>
  <c r="M132" i="48"/>
  <c r="B132" i="48" s="1"/>
  <c r="M130" i="48"/>
  <c r="B130" i="48" s="1"/>
  <c r="M128" i="48"/>
  <c r="B128" i="48" s="1"/>
  <c r="M127" i="48"/>
  <c r="B127" i="48" s="1"/>
  <c r="M129" i="48"/>
  <c r="B129" i="48" s="1"/>
  <c r="M126" i="48"/>
  <c r="B126" i="48" s="1"/>
  <c r="M131" i="48"/>
  <c r="J153" i="48"/>
  <c r="J151" i="48"/>
  <c r="J149" i="48"/>
  <c r="J154" i="48"/>
  <c r="J155" i="48"/>
  <c r="J152" i="48"/>
  <c r="J150" i="48"/>
  <c r="O210" i="48"/>
  <c r="O209" i="48"/>
  <c r="F194" i="48"/>
  <c r="F195" i="48"/>
  <c r="F192" i="48"/>
  <c r="F190" i="48"/>
  <c r="F212" i="48"/>
  <c r="F197" i="48"/>
  <c r="F193" i="48"/>
  <c r="F191" i="48"/>
  <c r="F189" i="48"/>
  <c r="E193" i="48"/>
  <c r="E191" i="48"/>
  <c r="E189" i="48"/>
  <c r="E194" i="48"/>
  <c r="E195" i="48"/>
  <c r="E192" i="48"/>
  <c r="E190" i="48"/>
  <c r="E212" i="48"/>
  <c r="E197" i="48"/>
  <c r="M145" i="48"/>
  <c r="B145" i="48" s="1"/>
  <c r="M146" i="48"/>
  <c r="B146" i="48" s="1"/>
  <c r="M143" i="48"/>
  <c r="B143" i="48" s="1"/>
  <c r="M141" i="48"/>
  <c r="M148" i="48"/>
  <c r="M144" i="48"/>
  <c r="B144" i="48" s="1"/>
  <c r="M142" i="48"/>
  <c r="B142" i="48" s="1"/>
  <c r="M140" i="48"/>
  <c r="B140" i="48" s="1"/>
  <c r="F209" i="48"/>
  <c r="F210" i="48"/>
  <c r="B150" i="48" l="1"/>
  <c r="B151" i="48"/>
  <c r="B155" i="48"/>
  <c r="B169" i="48"/>
  <c r="M153" i="48"/>
  <c r="B153" i="48" s="1"/>
  <c r="M151" i="48"/>
  <c r="M149" i="48"/>
  <c r="B149" i="48" s="1"/>
  <c r="M154" i="48"/>
  <c r="B154" i="48" s="1"/>
  <c r="M152" i="48"/>
  <c r="B152" i="48" s="1"/>
  <c r="M155" i="48"/>
  <c r="M150" i="48"/>
  <c r="E217" i="48"/>
  <c r="E215" i="48"/>
  <c r="E213" i="48"/>
  <c r="E218" i="48"/>
  <c r="E219" i="48"/>
  <c r="E216" i="48"/>
  <c r="E214" i="48"/>
  <c r="E221" i="48"/>
  <c r="B176" i="48"/>
  <c r="E185" i="48"/>
  <c r="E162" i="48"/>
  <c r="B162" i="48" s="1"/>
  <c r="B161" i="48"/>
  <c r="B141" i="48"/>
  <c r="F204" i="48"/>
  <c r="F201" i="48"/>
  <c r="F199" i="48"/>
  <c r="F202" i="48"/>
  <c r="F200" i="48"/>
  <c r="F198" i="48"/>
  <c r="F203" i="48"/>
  <c r="O212" i="48"/>
  <c r="O193" i="48"/>
  <c r="O191" i="48"/>
  <c r="O189" i="48"/>
  <c r="O194" i="48"/>
  <c r="O195" i="48"/>
  <c r="O192" i="48"/>
  <c r="O190" i="48"/>
  <c r="O197" i="48"/>
  <c r="P188" i="48"/>
  <c r="P169" i="48"/>
  <c r="P167" i="48"/>
  <c r="B167" i="48" s="1"/>
  <c r="P165" i="48"/>
  <c r="B165" i="48" s="1"/>
  <c r="P171" i="48"/>
  <c r="B171" i="48" s="1"/>
  <c r="P168" i="48"/>
  <c r="B168" i="48" s="1"/>
  <c r="P170" i="48"/>
  <c r="B170" i="48" s="1"/>
  <c r="P166" i="48"/>
  <c r="B166" i="48" s="1"/>
  <c r="B164" i="48"/>
  <c r="F218" i="48"/>
  <c r="F219" i="48"/>
  <c r="F216" i="48"/>
  <c r="F214" i="48"/>
  <c r="F221" i="48"/>
  <c r="F217" i="48"/>
  <c r="F215" i="48"/>
  <c r="F213" i="48"/>
  <c r="P180" i="48"/>
  <c r="P177" i="48"/>
  <c r="B177" i="48" s="1"/>
  <c r="P178" i="48"/>
  <c r="B178" i="48" s="1"/>
  <c r="P176" i="48"/>
  <c r="P174" i="48"/>
  <c r="P179" i="48"/>
  <c r="P175" i="48"/>
  <c r="B175" i="48" s="1"/>
  <c r="B173" i="48"/>
  <c r="B180" i="48"/>
  <c r="B148" i="48"/>
  <c r="E203" i="48"/>
  <c r="E204" i="48"/>
  <c r="E201" i="48"/>
  <c r="E199" i="48"/>
  <c r="E202" i="48"/>
  <c r="E200" i="48"/>
  <c r="E198" i="48"/>
  <c r="B174" i="48"/>
  <c r="B179" i="48"/>
  <c r="B193" i="48" l="1"/>
  <c r="B189" i="48"/>
  <c r="E227" i="48"/>
  <c r="E228" i="48"/>
  <c r="E225" i="48"/>
  <c r="E223" i="48"/>
  <c r="E226" i="48"/>
  <c r="E224" i="48"/>
  <c r="E222" i="48"/>
  <c r="F228" i="48"/>
  <c r="F225" i="48"/>
  <c r="F223" i="48"/>
  <c r="F226" i="48"/>
  <c r="F224" i="48"/>
  <c r="F222" i="48"/>
  <c r="F227" i="48"/>
  <c r="O203" i="48"/>
  <c r="O204" i="48"/>
  <c r="O201" i="48"/>
  <c r="O199" i="48"/>
  <c r="O202" i="48"/>
  <c r="O200" i="48"/>
  <c r="O198" i="48"/>
  <c r="O217" i="48"/>
  <c r="O215" i="48"/>
  <c r="O213" i="48"/>
  <c r="O218" i="48"/>
  <c r="O219" i="48"/>
  <c r="O216" i="48"/>
  <c r="O214" i="48"/>
  <c r="O221" i="48"/>
  <c r="E209" i="48"/>
  <c r="E186" i="48"/>
  <c r="B186" i="48" s="1"/>
  <c r="B185" i="48"/>
  <c r="P194" i="48"/>
  <c r="B194" i="48" s="1"/>
  <c r="P195" i="48"/>
  <c r="B195" i="48" s="1"/>
  <c r="P192" i="48"/>
  <c r="B192" i="48" s="1"/>
  <c r="P190" i="48"/>
  <c r="B190" i="48" s="1"/>
  <c r="P197" i="48"/>
  <c r="P212" i="48"/>
  <c r="P193" i="48"/>
  <c r="P191" i="48"/>
  <c r="B191" i="48" s="1"/>
  <c r="P189" i="48"/>
  <c r="B188" i="48"/>
  <c r="B217" i="48" l="1"/>
  <c r="B215" i="48"/>
  <c r="E210" i="48"/>
  <c r="B210" i="48" s="1"/>
  <c r="B209" i="48"/>
  <c r="P218" i="48"/>
  <c r="B218" i="48" s="1"/>
  <c r="P219" i="48"/>
  <c r="B219" i="48" s="1"/>
  <c r="P216" i="48"/>
  <c r="B216" i="48" s="1"/>
  <c r="P214" i="48"/>
  <c r="B214" i="48" s="1"/>
  <c r="P221" i="48"/>
  <c r="B221" i="48" s="1"/>
  <c r="P217" i="48"/>
  <c r="P215" i="48"/>
  <c r="P213" i="48"/>
  <c r="B213" i="48" s="1"/>
  <c r="B212" i="48"/>
  <c r="O227" i="48"/>
  <c r="O228" i="48"/>
  <c r="O225" i="48"/>
  <c r="O223" i="48"/>
  <c r="O226" i="48"/>
  <c r="O224" i="48"/>
  <c r="O222" i="48"/>
  <c r="P204" i="48"/>
  <c r="B204" i="48" s="1"/>
  <c r="P201" i="48"/>
  <c r="B201" i="48" s="1"/>
  <c r="P199" i="48"/>
  <c r="B199" i="48" s="1"/>
  <c r="P202" i="48"/>
  <c r="B202" i="48" s="1"/>
  <c r="P200" i="48"/>
  <c r="B200" i="48" s="1"/>
  <c r="P198" i="48"/>
  <c r="B198" i="48" s="1"/>
  <c r="P203" i="48"/>
  <c r="B203" i="48" s="1"/>
  <c r="B197" i="48"/>
  <c r="B224" i="48" l="1"/>
  <c r="B223" i="48"/>
  <c r="P228" i="48"/>
  <c r="B228" i="48" s="1"/>
  <c r="P225" i="48"/>
  <c r="B225" i="48" s="1"/>
  <c r="P223" i="48"/>
  <c r="P226" i="48"/>
  <c r="B226" i="48" s="1"/>
  <c r="P224" i="48"/>
  <c r="P222" i="48"/>
  <c r="B222" i="48" s="1"/>
  <c r="P227" i="48"/>
  <c r="B227" i="48" s="1"/>
</calcChain>
</file>

<file path=xl/sharedStrings.xml><?xml version="1.0" encoding="utf-8"?>
<sst xmlns="http://schemas.openxmlformats.org/spreadsheetml/2006/main" count="404" uniqueCount="107">
  <si>
    <t>** FULL TIME UNDERGRADUATE - 12 PLUS HOURS</t>
  </si>
  <si>
    <t>** FULL TIME GRADUATE - 9 PLUS HOURS</t>
  </si>
  <si>
    <t>DESCRIPTION / HOURS</t>
  </si>
  <si>
    <t>TOTAL</t>
  </si>
  <si>
    <t>TUITION</t>
  </si>
  <si>
    <t>OUT OF STATE TUITION</t>
  </si>
  <si>
    <t>BOOK RENTAL</t>
  </si>
  <si>
    <t>ATHLETICS</t>
  </si>
  <si>
    <t>ATHLETIC FACILITIES</t>
  </si>
  <si>
    <t>FULL TIME</t>
  </si>
  <si>
    <t>NC UNDERGRADUATE</t>
  </si>
  <si>
    <t>OS UNDERGRADUATE</t>
  </si>
  <si>
    <t>NC GRADUATE</t>
  </si>
  <si>
    <t>OS GRADUATE</t>
  </si>
  <si>
    <t>NC UNDERGRADUATE PART-TIME</t>
  </si>
  <si>
    <t xml:space="preserve"> 1 HOUR</t>
  </si>
  <si>
    <t xml:space="preserve">  2 HOURS</t>
  </si>
  <si>
    <t xml:space="preserve">  3 HOURS</t>
  </si>
  <si>
    <t xml:space="preserve">  4 HOURS</t>
  </si>
  <si>
    <t xml:space="preserve">  5 HOURS</t>
  </si>
  <si>
    <t xml:space="preserve">  6 HOURS</t>
  </si>
  <si>
    <t xml:space="preserve">  7 HOURS</t>
  </si>
  <si>
    <t xml:space="preserve">  8 HOURS</t>
  </si>
  <si>
    <t xml:space="preserve">  9 HOURS</t>
  </si>
  <si>
    <t>10 HOURS</t>
  </si>
  <si>
    <t>11 HOURS</t>
  </si>
  <si>
    <t>OS UNDERGRADUATE PART-TIME</t>
  </si>
  <si>
    <t>NC GRADUATE        PART-TIME</t>
  </si>
  <si>
    <t>OS GRADUATE       PART-TIME</t>
  </si>
  <si>
    <t>DOUBLE</t>
  </si>
  <si>
    <t>SINGLE</t>
  </si>
  <si>
    <t xml:space="preserve"> </t>
  </si>
  <si>
    <t>REYNOLDS</t>
  </si>
  <si>
    <t>ROBERTSON</t>
  </si>
  <si>
    <t>ASG</t>
  </si>
  <si>
    <t>STANDARD</t>
  </si>
  <si>
    <t>FOOD SERVICE FEES</t>
  </si>
  <si>
    <t>REC.   &amp; CULTURE</t>
  </si>
  <si>
    <t>EDUC. &amp; TECH. FEE</t>
  </si>
  <si>
    <t>HEALTH INS  FEE*</t>
  </si>
  <si>
    <t>TRANS.     FEE</t>
  </si>
  <si>
    <t>STUDENT REC CTR DS</t>
  </si>
  <si>
    <t>UNIV CENTER DS</t>
  </si>
  <si>
    <t>HEALTH SERVICE</t>
  </si>
  <si>
    <t>DINING FACILITY DS</t>
  </si>
  <si>
    <t>DOCU MENT FEES</t>
  </si>
  <si>
    <t>VILLAGE</t>
  </si>
  <si>
    <t>BALSAM/BLUE RIDGE</t>
  </si>
  <si>
    <t>Doctorate in Physical Therapy-Graduate Students only</t>
  </si>
  <si>
    <t>*Freshmen must choose</t>
  </si>
  <si>
    <t>HARRILL</t>
  </si>
  <si>
    <t>M.S. in Communication Sciences and Disorders-Graduate Students only</t>
  </si>
  <si>
    <t>****Health insurance coverage is required for degree-seeking students with at least 6 hours.  Fee may be waived by verifying coverage at  https://studentblue.bcbsnc.com  before deadline.</t>
  </si>
  <si>
    <t>NORTON</t>
  </si>
  <si>
    <t>CENTRAL</t>
  </si>
  <si>
    <t>HOUSING</t>
  </si>
  <si>
    <t>Sustainabilty Fee</t>
  </si>
  <si>
    <t>Graduate Business</t>
  </si>
  <si>
    <t xml:space="preserve">**STANDARD HOUSING INCLUDES ALBRIGHT -BENTON, BUCHANAN,  SCOTT AND WALKER. </t>
  </si>
  <si>
    <t>Certifed Registered Nurse Anesthetist Program/Doctorate in Nursing Practices-Graduate Students only</t>
  </si>
  <si>
    <t>Sustainability Fee</t>
  </si>
  <si>
    <t>BROWN HALL DEBT SERVICE</t>
  </si>
  <si>
    <t>UNC SYSTEM SAFETY FEE</t>
  </si>
  <si>
    <t>Family Nurse Practitioner</t>
  </si>
  <si>
    <t>OS GRADUATE  PART-TIME</t>
  </si>
  <si>
    <t xml:space="preserve">Campus Security </t>
  </si>
  <si>
    <t xml:space="preserve">MADISON </t>
  </si>
  <si>
    <t>NOBLE</t>
  </si>
  <si>
    <t>Commuter $600 DB</t>
  </si>
  <si>
    <t>Faculty &amp; Staff 40 Meal Exchange</t>
  </si>
  <si>
    <t>NC GRADUATE PART-TIME</t>
  </si>
  <si>
    <t>OS GRADUATE PART-TIME</t>
  </si>
  <si>
    <t>Unlimited  (Athletes) *</t>
  </si>
  <si>
    <t>Engineering Program Fee</t>
  </si>
  <si>
    <t>Fine Arts Program Fee</t>
  </si>
  <si>
    <t>Athletic Training Program Fee</t>
  </si>
  <si>
    <t>Dietetics Program Fee</t>
  </si>
  <si>
    <t>Recreational Therapy Program Fee</t>
  </si>
  <si>
    <t>Emergency Medical Care Program Fee</t>
  </si>
  <si>
    <t>Environmental Health Program Fee</t>
  </si>
  <si>
    <t>Course Fees</t>
  </si>
  <si>
    <t>Initial Professional Education Sequence Course Fee</t>
  </si>
  <si>
    <t>Cooperating Teachers Stipend Course Fee</t>
  </si>
  <si>
    <t>Residential Program Fees</t>
  </si>
  <si>
    <t>Distance Program Fees</t>
  </si>
  <si>
    <t>$23.65/hour</t>
  </si>
  <si>
    <t>Emergency Medical Care DLPProgram Fee</t>
  </si>
  <si>
    <t>Implemented</t>
  </si>
  <si>
    <t>Masters of Social Work</t>
  </si>
  <si>
    <t>SCOTT</t>
  </si>
  <si>
    <t>Social Work Program Fee</t>
  </si>
  <si>
    <t>Honors College Program Fee</t>
  </si>
  <si>
    <t>#3802</t>
  </si>
  <si>
    <t>#3809</t>
  </si>
  <si>
    <t>#3807</t>
  </si>
  <si>
    <t>#3847</t>
  </si>
  <si>
    <t>#3810</t>
  </si>
  <si>
    <t>#3800</t>
  </si>
  <si>
    <t>#3845</t>
  </si>
  <si>
    <t>Unlimited Plus+$330.63 DB *</t>
  </si>
  <si>
    <t>175 AYCE Block+$579.94 DB *</t>
  </si>
  <si>
    <t xml:space="preserve">125 AYCE Block+$771.47 DB* </t>
  </si>
  <si>
    <t>65 AYCE Block+$989.75 DB+13 EXCH</t>
  </si>
  <si>
    <t xml:space="preserve">Commuter 40 AYCE Block+$481.50DB </t>
  </si>
  <si>
    <t>AYCE Meal plan charges include 7% N.C. sales tax.</t>
  </si>
  <si>
    <t>NC UNDERGRAD FIXED</t>
  </si>
  <si>
    <t>NC UNDERGRADUATE PART-TIME FIXED 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</si>
</sst>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Protection="1"/>
    <xf numFmtId="44" fontId="3" fillId="0" borderId="0" xfId="1" applyFont="1"/>
    <xf numFmtId="0" fontId="3" fillId="0" borderId="0" xfId="0" applyFont="1"/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0" fontId="3" fillId="0" borderId="8" xfId="0" applyFont="1" applyBorder="1"/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Protection="1"/>
    <xf numFmtId="44" fontId="3" fillId="0" borderId="0" xfId="1" applyFont="1" applyBorder="1" applyProtection="1"/>
    <xf numFmtId="44" fontId="3" fillId="0" borderId="0" xfId="1" applyFont="1" applyFill="1" applyBorder="1" applyProtection="1"/>
    <xf numFmtId="44" fontId="3" fillId="0" borderId="0" xfId="1" applyFont="1" applyBorder="1" applyProtection="1">
      <protection locked="0"/>
    </xf>
    <xf numFmtId="44" fontId="3" fillId="0" borderId="8" xfId="1" applyFont="1" applyBorder="1" applyProtection="1">
      <protection locked="0"/>
    </xf>
    <xf numFmtId="0" fontId="3" fillId="3" borderId="0" xfId="0" applyFont="1" applyFill="1" applyBorder="1" applyProtection="1"/>
    <xf numFmtId="44" fontId="3" fillId="4" borderId="0" xfId="1" applyFont="1" applyFill="1"/>
    <xf numFmtId="44" fontId="3" fillId="3" borderId="0" xfId="1" applyFont="1" applyFill="1"/>
    <xf numFmtId="0" fontId="3" fillId="3" borderId="0" xfId="0" applyFont="1" applyFill="1"/>
    <xf numFmtId="44" fontId="3" fillId="3" borderId="0" xfId="1" applyFont="1" applyFill="1" applyBorder="1" applyProtection="1"/>
    <xf numFmtId="0" fontId="3" fillId="0" borderId="3" xfId="0" applyFont="1" applyFill="1" applyBorder="1"/>
    <xf numFmtId="8" fontId="3" fillId="0" borderId="5" xfId="0" applyNumberFormat="1" applyFont="1" applyFill="1" applyBorder="1" applyAlignment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0" xfId="0" applyFont="1" applyFill="1"/>
    <xf numFmtId="0" fontId="3" fillId="0" borderId="0" xfId="0" applyFont="1" applyFill="1" applyProtection="1"/>
    <xf numFmtId="4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4" fontId="3" fillId="0" borderId="8" xfId="1" applyFont="1" applyBorder="1" applyProtection="1"/>
    <xf numFmtId="44" fontId="3" fillId="2" borderId="8" xfId="1" applyFont="1" applyFill="1" applyBorder="1" applyProtection="1"/>
    <xf numFmtId="44" fontId="3" fillId="3" borderId="8" xfId="1" applyFont="1" applyFill="1" applyBorder="1" applyProtection="1">
      <protection locked="0"/>
    </xf>
    <xf numFmtId="44" fontId="3" fillId="0" borderId="8" xfId="1" applyFont="1" applyFill="1" applyBorder="1" applyProtection="1">
      <protection locked="0"/>
    </xf>
    <xf numFmtId="0" fontId="3" fillId="2" borderId="8" xfId="0" applyFont="1" applyFill="1" applyBorder="1" applyProtection="1"/>
    <xf numFmtId="44" fontId="3" fillId="0" borderId="8" xfId="1" applyFont="1" applyFill="1" applyBorder="1" applyProtection="1"/>
    <xf numFmtId="0" fontId="3" fillId="5" borderId="8" xfId="0" applyFont="1" applyFill="1" applyBorder="1" applyProtection="1"/>
    <xf numFmtId="44" fontId="3" fillId="5" borderId="8" xfId="1" applyFont="1" applyFill="1" applyBorder="1"/>
    <xf numFmtId="44" fontId="3" fillId="6" borderId="8" xfId="1" applyFont="1" applyFill="1" applyBorder="1" applyProtection="1"/>
    <xf numFmtId="0" fontId="3" fillId="6" borderId="8" xfId="0" applyFont="1" applyFill="1" applyBorder="1" applyProtection="1"/>
    <xf numFmtId="4" fontId="3" fillId="0" borderId="0" xfId="0" applyNumberFormat="1" applyFont="1" applyFill="1"/>
    <xf numFmtId="44" fontId="3" fillId="0" borderId="8" xfId="1" applyFont="1" applyFill="1" applyBorder="1"/>
    <xf numFmtId="4" fontId="3" fillId="0" borderId="0" xfId="0" applyNumberFormat="1" applyFont="1" applyFill="1" applyBorder="1" applyAlignment="1" applyProtection="1">
      <alignment horizontal="left"/>
    </xf>
    <xf numFmtId="0" fontId="3" fillId="0" borderId="8" xfId="0" applyFont="1" applyFill="1" applyBorder="1" applyProtection="1"/>
    <xf numFmtId="0" fontId="0" fillId="0" borderId="0" xfId="0" applyFill="1"/>
    <xf numFmtId="0" fontId="3" fillId="0" borderId="10" xfId="0" applyFont="1" applyFill="1" applyBorder="1"/>
    <xf numFmtId="44" fontId="3" fillId="0" borderId="0" xfId="1" applyFont="1" applyFill="1"/>
    <xf numFmtId="44" fontId="3" fillId="0" borderId="4" xfId="1" applyFont="1" applyFill="1" applyBorder="1"/>
    <xf numFmtId="0" fontId="3" fillId="0" borderId="5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4" fontId="3" fillId="0" borderId="0" xfId="1" applyNumberFormat="1" applyFont="1" applyFill="1" applyBorder="1" applyProtection="1">
      <protection locked="0"/>
    </xf>
    <xf numFmtId="44" fontId="3" fillId="0" borderId="8" xfId="1" applyNumberFormat="1" applyFont="1" applyFill="1" applyBorder="1" applyProtection="1"/>
    <xf numFmtId="44" fontId="3" fillId="0" borderId="8" xfId="0" applyNumberFormat="1" applyFont="1" applyFill="1" applyBorder="1" applyProtection="1"/>
    <xf numFmtId="44" fontId="3" fillId="0" borderId="8" xfId="0" applyNumberFormat="1" applyFont="1" applyBorder="1" applyAlignment="1" applyProtection="1">
      <alignment horizontal="left"/>
    </xf>
    <xf numFmtId="44" fontId="3" fillId="0" borderId="8" xfId="0" applyNumberFormat="1" applyFont="1" applyBorder="1"/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Fill="1" applyBorder="1"/>
    <xf numFmtId="0" fontId="3" fillId="0" borderId="8" xfId="0" applyFont="1" applyBorder="1" applyAlignment="1">
      <alignment horizontal="left"/>
    </xf>
    <xf numFmtId="0" fontId="3" fillId="5" borderId="8" xfId="0" applyFont="1" applyFill="1" applyBorder="1"/>
    <xf numFmtId="44" fontId="3" fillId="7" borderId="0" xfId="1" applyFont="1" applyFill="1" applyBorder="1" applyProtection="1"/>
    <xf numFmtId="0" fontId="3" fillId="7" borderId="0" xfId="0" applyFont="1" applyFill="1" applyBorder="1" applyProtection="1"/>
    <xf numFmtId="44" fontId="3" fillId="7" borderId="0" xfId="1" applyFont="1" applyFill="1" applyBorder="1" applyProtection="1">
      <protection locked="0"/>
    </xf>
    <xf numFmtId="0" fontId="3" fillId="7" borderId="0" xfId="0" applyFont="1" applyFill="1"/>
    <xf numFmtId="0" fontId="3" fillId="7" borderId="0" xfId="0" applyFont="1" applyFill="1" applyBorder="1" applyAlignment="1" applyProtection="1">
      <alignment horizontal="left"/>
    </xf>
    <xf numFmtId="0" fontId="3" fillId="7" borderId="0" xfId="0" applyFont="1" applyFill="1" applyProtection="1"/>
    <xf numFmtId="0" fontId="3" fillId="7" borderId="1" xfId="0" applyFont="1" applyFill="1" applyBorder="1" applyProtection="1"/>
    <xf numFmtId="0" fontId="3" fillId="0" borderId="8" xfId="0" applyFont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Fill="1"/>
    <xf numFmtId="44" fontId="3" fillId="5" borderId="8" xfId="1" applyFont="1" applyFill="1" applyBorder="1" applyProtection="1">
      <protection locked="0"/>
    </xf>
    <xf numFmtId="0" fontId="3" fillId="0" borderId="8" xfId="0" applyFont="1" applyFill="1" applyBorder="1" applyAlignment="1">
      <alignment wrapText="1"/>
    </xf>
    <xf numFmtId="0" fontId="3" fillId="7" borderId="0" xfId="0" applyFont="1" applyFill="1" applyBorder="1"/>
    <xf numFmtId="44" fontId="3" fillId="5" borderId="8" xfId="1" applyFont="1" applyFill="1" applyBorder="1" applyProtection="1"/>
    <xf numFmtId="0" fontId="3" fillId="5" borderId="10" xfId="0" applyFont="1" applyFill="1" applyBorder="1"/>
    <xf numFmtId="44" fontId="3" fillId="7" borderId="0" xfId="1" applyFont="1" applyFill="1"/>
    <xf numFmtId="0" fontId="3" fillId="8" borderId="0" xfId="0" applyFont="1" applyFill="1" applyProtection="1"/>
    <xf numFmtId="4" fontId="3" fillId="0" borderId="0" xfId="0" applyNumberFormat="1" applyFont="1" applyFill="1" applyAlignment="1">
      <alignment horizontal="center"/>
    </xf>
    <xf numFmtId="4" fontId="3" fillId="0" borderId="8" xfId="1" applyNumberFormat="1" applyFont="1" applyFill="1" applyBorder="1" applyAlignment="1" applyProtection="1">
      <alignment horizontal="center"/>
      <protection locked="0"/>
    </xf>
    <xf numFmtId="44" fontId="3" fillId="5" borderId="8" xfId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4" fontId="3" fillId="0" borderId="0" xfId="1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3" fillId="10" borderId="0" xfId="0" applyFont="1" applyFill="1" applyProtection="1"/>
    <xf numFmtId="0" fontId="3" fillId="10" borderId="8" xfId="0" applyFont="1" applyFill="1" applyBorder="1" applyAlignment="1" applyProtection="1">
      <alignment horizontal="center"/>
    </xf>
    <xf numFmtId="44" fontId="3" fillId="10" borderId="8" xfId="1" applyFont="1" applyFill="1" applyBorder="1" applyProtection="1">
      <protection locked="0"/>
    </xf>
    <xf numFmtId="0" fontId="3" fillId="10" borderId="8" xfId="0" applyFont="1" applyFill="1" applyBorder="1" applyProtection="1"/>
    <xf numFmtId="44" fontId="3" fillId="10" borderId="0" xfId="1" applyFont="1" applyFill="1" applyBorder="1" applyProtection="1">
      <protection locked="0"/>
    </xf>
    <xf numFmtId="0" fontId="3" fillId="10" borderId="0" xfId="0" applyFont="1" applyFill="1" applyBorder="1" applyAlignment="1" applyProtection="1">
      <alignment horizontal="left"/>
    </xf>
    <xf numFmtId="0" fontId="3" fillId="10" borderId="0" xfId="0" applyFont="1" applyFill="1" applyBorder="1" applyProtection="1"/>
    <xf numFmtId="0" fontId="0" fillId="10" borderId="0" xfId="0" applyFill="1"/>
    <xf numFmtId="0" fontId="3" fillId="10" borderId="0" xfId="0" applyFont="1" applyFill="1"/>
    <xf numFmtId="0" fontId="3" fillId="12" borderId="8" xfId="0" applyFont="1" applyFill="1" applyBorder="1" applyProtection="1"/>
    <xf numFmtId="44" fontId="3" fillId="12" borderId="8" xfId="1" applyFont="1" applyFill="1" applyBorder="1"/>
    <xf numFmtId="44" fontId="3" fillId="12" borderId="8" xfId="1" applyFont="1" applyFill="1" applyBorder="1" applyProtection="1">
      <protection locked="0"/>
    </xf>
    <xf numFmtId="44" fontId="3" fillId="12" borderId="8" xfId="1" applyFont="1" applyFill="1" applyBorder="1" applyAlignment="1">
      <alignment horizontal="center"/>
    </xf>
    <xf numFmtId="44" fontId="3" fillId="12" borderId="8" xfId="1" applyFont="1" applyFill="1" applyBorder="1" applyProtection="1"/>
    <xf numFmtId="0" fontId="3" fillId="12" borderId="8" xfId="0" applyFont="1" applyFill="1" applyBorder="1" applyAlignment="1" applyProtection="1">
      <alignment horizontal="center"/>
    </xf>
    <xf numFmtId="0" fontId="2" fillId="7" borderId="0" xfId="0" applyFont="1" applyFill="1" applyBorder="1"/>
    <xf numFmtId="44" fontId="2" fillId="0" borderId="8" xfId="1" applyFont="1" applyFill="1" applyBorder="1" applyProtection="1"/>
    <xf numFmtId="44" fontId="2" fillId="0" borderId="8" xfId="1" applyFont="1" applyFill="1" applyBorder="1" applyProtection="1">
      <protection locked="0"/>
    </xf>
    <xf numFmtId="44" fontId="2" fillId="10" borderId="8" xfId="1" applyFont="1" applyFill="1" applyBorder="1" applyProtection="1">
      <protection locked="0"/>
    </xf>
    <xf numFmtId="4" fontId="2" fillId="0" borderId="8" xfId="1" applyNumberFormat="1" applyFont="1" applyFill="1" applyBorder="1" applyAlignment="1" applyProtection="1">
      <alignment horizontal="center"/>
      <protection locked="0"/>
    </xf>
    <xf numFmtId="44" fontId="2" fillId="0" borderId="0" xfId="0" applyNumberFormat="1" applyFont="1" applyFill="1"/>
    <xf numFmtId="0" fontId="2" fillId="0" borderId="0" xfId="0" applyFont="1" applyFill="1"/>
    <xf numFmtId="44" fontId="2" fillId="11" borderId="8" xfId="1" applyFont="1" applyFill="1" applyBorder="1" applyProtection="1"/>
    <xf numFmtId="0" fontId="2" fillId="11" borderId="8" xfId="0" applyFont="1" applyFill="1" applyBorder="1" applyProtection="1"/>
    <xf numFmtId="44" fontId="2" fillId="11" borderId="8" xfId="1" applyFont="1" applyFill="1" applyBorder="1"/>
    <xf numFmtId="44" fontId="2" fillId="11" borderId="8" xfId="1" applyFont="1" applyFill="1" applyBorder="1" applyAlignment="1">
      <alignment horizontal="center"/>
    </xf>
    <xf numFmtId="0" fontId="2" fillId="2" borderId="8" xfId="0" applyFont="1" applyFill="1" applyBorder="1" applyProtection="1"/>
    <xf numFmtId="44" fontId="2" fillId="6" borderId="8" xfId="1" applyFont="1" applyFill="1" applyBorder="1" applyAlignment="1">
      <alignment horizontal="center"/>
    </xf>
    <xf numFmtId="0" fontId="3" fillId="0" borderId="2" xfId="0" applyFont="1" applyFill="1" applyBorder="1"/>
    <xf numFmtId="0" fontId="1" fillId="7" borderId="0" xfId="0" applyFont="1" applyFill="1" applyBorder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1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10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44" fontId="5" fillId="3" borderId="8" xfId="1" applyFont="1" applyFill="1" applyBorder="1" applyAlignment="1" applyProtection="1">
      <alignment horizontal="center" vertical="center" wrapText="1"/>
    </xf>
    <xf numFmtId="44" fontId="5" fillId="0" borderId="8" xfId="1" applyFont="1" applyFill="1" applyBorder="1" applyAlignment="1" applyProtection="1">
      <alignment horizontal="center" vertical="center" wrapText="1"/>
    </xf>
    <xf numFmtId="4" fontId="5" fillId="0" borderId="8" xfId="1" applyNumberFormat="1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Protection="1"/>
    <xf numFmtId="0" fontId="5" fillId="8" borderId="8" xfId="0" applyFont="1" applyFill="1" applyBorder="1" applyAlignment="1" applyProtection="1">
      <alignment horizontal="center" vertical="center" wrapText="1"/>
    </xf>
    <xf numFmtId="4" fontId="3" fillId="0" borderId="6" xfId="1" applyNumberFormat="1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Protection="1"/>
    <xf numFmtId="0" fontId="4" fillId="7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1" fillId="7" borderId="8" xfId="0" applyFont="1" applyFill="1" applyBorder="1" applyAlignment="1" applyProtection="1">
      <alignment horizontal="center" vertical="center" wrapText="1"/>
    </xf>
    <xf numFmtId="0" fontId="1" fillId="12" borderId="8" xfId="0" applyFont="1" applyFill="1" applyBorder="1" applyAlignment="1" applyProtection="1">
      <alignment horizontal="center" vertical="center"/>
    </xf>
    <xf numFmtId="0" fontId="1" fillId="12" borderId="8" xfId="0" applyFont="1" applyFill="1" applyBorder="1" applyAlignment="1" applyProtection="1">
      <alignment horizontal="center" vertical="center" wrapText="1"/>
    </xf>
    <xf numFmtId="0" fontId="1" fillId="8" borderId="8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/>
    <xf numFmtId="0" fontId="1" fillId="10" borderId="0" xfId="0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9" borderId="8" xfId="0" applyFont="1" applyFill="1" applyBorder="1" applyAlignment="1" applyProtection="1">
      <alignment horizontal="left"/>
    </xf>
    <xf numFmtId="0" fontId="1" fillId="5" borderId="8" xfId="0" applyFont="1" applyFill="1" applyBorder="1"/>
    <xf numFmtId="0" fontId="2" fillId="7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1" fillId="9" borderId="9" xfId="0" applyFont="1" applyFill="1" applyBorder="1"/>
    <xf numFmtId="0" fontId="2" fillId="7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1"/>
  <sheetViews>
    <sheetView tabSelected="1" workbookViewId="0">
      <selection activeCell="V11" sqref="V11"/>
    </sheetView>
  </sheetViews>
  <sheetFormatPr defaultColWidth="9.140625" defaultRowHeight="12.75" x14ac:dyDescent="0.2"/>
  <cols>
    <col min="1" max="1" width="22.85546875" style="3" customWidth="1"/>
    <col min="2" max="2" width="12.85546875" style="3" customWidth="1"/>
    <col min="3" max="3" width="12" style="3" customWidth="1"/>
    <col min="4" max="4" width="12.85546875" style="3" customWidth="1"/>
    <col min="5" max="5" width="12.5703125" style="97" customWidth="1"/>
    <col min="6" max="6" width="11.5703125" style="97" customWidth="1"/>
    <col min="7" max="7" width="10.140625" style="23" customWidth="1"/>
    <col min="8" max="8" width="10" style="97" customWidth="1"/>
    <col min="9" max="9" width="11.5703125" style="97" customWidth="1"/>
    <col min="10" max="10" width="11.42578125" style="23" customWidth="1"/>
    <col min="11" max="11" width="10.140625" style="23" customWidth="1"/>
    <col min="12" max="12" width="10.140625" style="3" customWidth="1"/>
    <col min="13" max="13" width="10.140625" style="23" customWidth="1"/>
    <col min="14" max="14" width="10.140625" style="3" customWidth="1"/>
    <col min="15" max="15" width="10.140625" style="15" customWidth="1"/>
    <col min="16" max="16" width="10.140625" style="23" customWidth="1"/>
    <col min="17" max="19" width="10.5703125" style="23" customWidth="1"/>
    <col min="20" max="20" width="10.140625" style="77" customWidth="1"/>
    <col min="21" max="21" width="10.42578125" style="3" bestFit="1" customWidth="1"/>
    <col min="22" max="16384" width="9.140625" style="3"/>
  </cols>
  <sheetData>
    <row r="1" spans="1:21" x14ac:dyDescent="0.2">
      <c r="A1" s="62" t="s">
        <v>0</v>
      </c>
      <c r="B1" s="63"/>
      <c r="C1" s="62"/>
      <c r="D1" s="1"/>
      <c r="E1" s="89"/>
      <c r="F1" s="89"/>
      <c r="G1" s="24"/>
      <c r="H1" s="89"/>
      <c r="I1" s="89"/>
      <c r="J1" s="24"/>
      <c r="K1" s="24"/>
      <c r="L1" s="24"/>
      <c r="M1" s="24"/>
      <c r="N1" s="24"/>
      <c r="O1" s="43"/>
    </row>
    <row r="2" spans="1:21" x14ac:dyDescent="0.2">
      <c r="A2" s="76" t="s">
        <v>1</v>
      </c>
      <c r="B2" s="76"/>
      <c r="C2" s="76"/>
      <c r="D2" s="1"/>
      <c r="E2" s="89"/>
      <c r="F2" s="89"/>
      <c r="G2" s="24"/>
      <c r="H2" s="89"/>
      <c r="I2" s="89"/>
      <c r="J2" s="24"/>
      <c r="K2" s="24"/>
      <c r="L2" s="24"/>
      <c r="M2" s="24"/>
      <c r="N2" s="24"/>
      <c r="O2" s="43"/>
    </row>
    <row r="3" spans="1:21" s="68" customFormat="1" x14ac:dyDescent="0.2">
      <c r="A3" s="64"/>
      <c r="B3" s="64"/>
      <c r="C3" s="64"/>
      <c r="D3" s="64"/>
      <c r="E3" s="90">
        <v>2027</v>
      </c>
      <c r="F3" s="90">
        <v>2020</v>
      </c>
      <c r="G3" s="65">
        <v>2003</v>
      </c>
      <c r="H3" s="90">
        <v>2004</v>
      </c>
      <c r="I3" s="90">
        <v>2005</v>
      </c>
      <c r="J3" s="65">
        <v>2006</v>
      </c>
      <c r="K3" s="65">
        <v>2007</v>
      </c>
      <c r="L3" s="65">
        <v>2026</v>
      </c>
      <c r="M3" s="65">
        <v>2023</v>
      </c>
      <c r="N3" s="65">
        <v>2010</v>
      </c>
      <c r="O3" s="66">
        <v>2025</v>
      </c>
      <c r="P3" s="65">
        <v>2012</v>
      </c>
      <c r="Q3" s="65">
        <v>2019</v>
      </c>
      <c r="R3" s="65">
        <v>2032</v>
      </c>
      <c r="S3" s="65">
        <v>2033</v>
      </c>
      <c r="T3" s="67">
        <v>2029</v>
      </c>
    </row>
    <row r="4" spans="1:21" ht="42.75" customHeight="1" x14ac:dyDescent="0.2">
      <c r="A4" s="119" t="s">
        <v>2</v>
      </c>
      <c r="B4" s="120" t="s">
        <v>3</v>
      </c>
      <c r="C4" s="120" t="s">
        <v>4</v>
      </c>
      <c r="D4" s="119" t="s">
        <v>5</v>
      </c>
      <c r="E4" s="121" t="s">
        <v>43</v>
      </c>
      <c r="F4" s="121" t="s">
        <v>37</v>
      </c>
      <c r="G4" s="122" t="s">
        <v>41</v>
      </c>
      <c r="H4" s="121" t="s">
        <v>6</v>
      </c>
      <c r="I4" s="123" t="s">
        <v>7</v>
      </c>
      <c r="J4" s="122" t="s">
        <v>8</v>
      </c>
      <c r="K4" s="122" t="s">
        <v>42</v>
      </c>
      <c r="L4" s="124" t="s">
        <v>45</v>
      </c>
      <c r="M4" s="122" t="s">
        <v>38</v>
      </c>
      <c r="N4" s="126" t="s">
        <v>34</v>
      </c>
      <c r="O4" s="126" t="s">
        <v>56</v>
      </c>
      <c r="P4" s="126" t="s">
        <v>40</v>
      </c>
      <c r="Q4" s="126" t="s">
        <v>44</v>
      </c>
      <c r="R4" s="126" t="s">
        <v>61</v>
      </c>
      <c r="S4" s="126" t="s">
        <v>65</v>
      </c>
      <c r="T4" s="127" t="s">
        <v>39</v>
      </c>
    </row>
    <row r="5" spans="1:21" ht="42.75" customHeight="1" x14ac:dyDescent="0.2">
      <c r="A5" s="137" t="s">
        <v>9</v>
      </c>
      <c r="B5" s="138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99"/>
      <c r="R5" s="99"/>
      <c r="S5" s="99"/>
      <c r="T5" s="101"/>
    </row>
    <row r="6" spans="1:21" s="23" customFormat="1" x14ac:dyDescent="0.2">
      <c r="A6" s="40" t="s">
        <v>10</v>
      </c>
      <c r="B6" s="32">
        <f>SUM(C6:T6)</f>
        <v>4865.5</v>
      </c>
      <c r="C6" s="30">
        <v>1985.5</v>
      </c>
      <c r="D6" s="32"/>
      <c r="E6" s="91">
        <v>153</v>
      </c>
      <c r="F6" s="91">
        <v>309</v>
      </c>
      <c r="G6" s="30">
        <v>77</v>
      </c>
      <c r="H6" s="91">
        <v>147</v>
      </c>
      <c r="I6" s="91">
        <v>378</v>
      </c>
      <c r="J6" s="30">
        <v>48</v>
      </c>
      <c r="K6" s="30">
        <v>12</v>
      </c>
      <c r="L6" s="30">
        <v>10</v>
      </c>
      <c r="M6" s="30">
        <v>272</v>
      </c>
      <c r="N6" s="30">
        <v>0.5</v>
      </c>
      <c r="O6" s="30">
        <v>5</v>
      </c>
      <c r="P6" s="30">
        <v>59</v>
      </c>
      <c r="Q6" s="30">
        <v>56.5</v>
      </c>
      <c r="R6" s="30">
        <v>68</v>
      </c>
      <c r="S6" s="30">
        <v>15</v>
      </c>
      <c r="T6" s="78">
        <v>1270</v>
      </c>
      <c r="U6" s="69"/>
    </row>
    <row r="7" spans="1:21" s="110" customFormat="1" x14ac:dyDescent="0.2">
      <c r="A7" s="132" t="s">
        <v>105</v>
      </c>
      <c r="B7" s="105">
        <f>SUM(C7:T7)</f>
        <v>4826.5</v>
      </c>
      <c r="C7" s="106">
        <v>1946.5</v>
      </c>
      <c r="D7" s="105"/>
      <c r="E7" s="107">
        <v>153</v>
      </c>
      <c r="F7" s="107">
        <v>309</v>
      </c>
      <c r="G7" s="106">
        <v>77</v>
      </c>
      <c r="H7" s="107">
        <v>147</v>
      </c>
      <c r="I7" s="107">
        <v>378</v>
      </c>
      <c r="J7" s="106">
        <v>48</v>
      </c>
      <c r="K7" s="106">
        <v>12</v>
      </c>
      <c r="L7" s="106">
        <v>10</v>
      </c>
      <c r="M7" s="106">
        <v>272</v>
      </c>
      <c r="N7" s="106">
        <v>0.5</v>
      </c>
      <c r="O7" s="106">
        <v>5</v>
      </c>
      <c r="P7" s="106">
        <v>59</v>
      </c>
      <c r="Q7" s="106">
        <v>56.5</v>
      </c>
      <c r="R7" s="106">
        <v>68</v>
      </c>
      <c r="S7" s="106">
        <v>15</v>
      </c>
      <c r="T7" s="78">
        <v>1270</v>
      </c>
      <c r="U7" s="109"/>
    </row>
    <row r="8" spans="1:21" s="23" customFormat="1" x14ac:dyDescent="0.2">
      <c r="A8" s="40" t="s">
        <v>11</v>
      </c>
      <c r="B8" s="32">
        <f>SUM(C8:T8)</f>
        <v>10062</v>
      </c>
      <c r="C8" s="32"/>
      <c r="D8" s="30">
        <v>7182</v>
      </c>
      <c r="E8" s="91">
        <v>153</v>
      </c>
      <c r="F8" s="91">
        <v>309</v>
      </c>
      <c r="G8" s="30">
        <v>77</v>
      </c>
      <c r="H8" s="91">
        <v>147</v>
      </c>
      <c r="I8" s="91">
        <v>378</v>
      </c>
      <c r="J8" s="30">
        <v>48</v>
      </c>
      <c r="K8" s="30">
        <v>12</v>
      </c>
      <c r="L8" s="30">
        <v>10</v>
      </c>
      <c r="M8" s="30">
        <v>272</v>
      </c>
      <c r="N8" s="30">
        <v>0.5</v>
      </c>
      <c r="O8" s="30">
        <v>5</v>
      </c>
      <c r="P8" s="30">
        <v>59</v>
      </c>
      <c r="Q8" s="30">
        <v>56.5</v>
      </c>
      <c r="R8" s="30">
        <v>68</v>
      </c>
      <c r="S8" s="30">
        <v>15</v>
      </c>
      <c r="T8" s="78">
        <v>1270</v>
      </c>
    </row>
    <row r="9" spans="1:21" s="23" customFormat="1" x14ac:dyDescent="0.2">
      <c r="A9" s="40" t="s">
        <v>12</v>
      </c>
      <c r="B9" s="32">
        <f>SUM(C9:T9)</f>
        <v>4950.5</v>
      </c>
      <c r="C9" s="30">
        <v>2217.5</v>
      </c>
      <c r="D9" s="32"/>
      <c r="E9" s="91">
        <v>153</v>
      </c>
      <c r="F9" s="91">
        <v>309</v>
      </c>
      <c r="G9" s="30">
        <v>77</v>
      </c>
      <c r="H9" s="91"/>
      <c r="I9" s="91">
        <v>378</v>
      </c>
      <c r="J9" s="30">
        <v>48</v>
      </c>
      <c r="K9" s="30">
        <v>12</v>
      </c>
      <c r="L9" s="30">
        <v>10</v>
      </c>
      <c r="M9" s="30">
        <v>272</v>
      </c>
      <c r="N9" s="30">
        <v>0.5</v>
      </c>
      <c r="O9" s="30">
        <v>5</v>
      </c>
      <c r="P9" s="30">
        <v>59</v>
      </c>
      <c r="Q9" s="30">
        <v>56.5</v>
      </c>
      <c r="R9" s="30">
        <v>68</v>
      </c>
      <c r="S9" s="30">
        <v>15</v>
      </c>
      <c r="T9" s="78">
        <v>1270</v>
      </c>
    </row>
    <row r="10" spans="1:21" s="23" customFormat="1" x14ac:dyDescent="0.2">
      <c r="A10" s="40" t="s">
        <v>13</v>
      </c>
      <c r="B10" s="32">
        <f>SUM(C10:T10)</f>
        <v>10154</v>
      </c>
      <c r="C10" s="32"/>
      <c r="D10" s="30">
        <v>7421</v>
      </c>
      <c r="E10" s="91">
        <v>153</v>
      </c>
      <c r="F10" s="91">
        <v>309</v>
      </c>
      <c r="G10" s="30">
        <v>77</v>
      </c>
      <c r="H10" s="91"/>
      <c r="I10" s="91">
        <v>378</v>
      </c>
      <c r="J10" s="30">
        <v>48</v>
      </c>
      <c r="K10" s="30">
        <v>12</v>
      </c>
      <c r="L10" s="30">
        <v>10</v>
      </c>
      <c r="M10" s="30">
        <v>272</v>
      </c>
      <c r="N10" s="30">
        <v>0.5</v>
      </c>
      <c r="O10" s="30">
        <v>5</v>
      </c>
      <c r="P10" s="30">
        <v>59</v>
      </c>
      <c r="Q10" s="30">
        <v>56.5</v>
      </c>
      <c r="R10" s="30">
        <v>68</v>
      </c>
      <c r="S10" s="30">
        <v>15</v>
      </c>
      <c r="T10" s="78">
        <v>1270</v>
      </c>
      <c r="U10" s="69"/>
    </row>
    <row r="11" spans="1:21" ht="43.5" customHeight="1" x14ac:dyDescent="0.2">
      <c r="A11" s="137" t="s">
        <v>14</v>
      </c>
      <c r="B11" s="102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  <c r="R11" s="99"/>
      <c r="S11" s="99"/>
      <c r="T11" s="101"/>
    </row>
    <row r="12" spans="1:21" s="23" customFormat="1" x14ac:dyDescent="0.2">
      <c r="A12" s="65" t="s">
        <v>15</v>
      </c>
      <c r="B12" s="32">
        <f t="shared" ref="B12:B46" si="0">SUM(C12:T12)</f>
        <v>627.48</v>
      </c>
      <c r="C12" s="30">
        <v>497</v>
      </c>
      <c r="D12" s="31"/>
      <c r="E12" s="91">
        <v>12.65</v>
      </c>
      <c r="F12" s="91">
        <v>24.3</v>
      </c>
      <c r="G12" s="30">
        <v>6.1</v>
      </c>
      <c r="H12" s="91">
        <v>12.25</v>
      </c>
      <c r="I12" s="91">
        <v>31.75</v>
      </c>
      <c r="J12" s="30">
        <v>3.85</v>
      </c>
      <c r="K12" s="30">
        <v>1</v>
      </c>
      <c r="L12" s="30">
        <v>0.8</v>
      </c>
      <c r="M12" s="30">
        <v>20.8</v>
      </c>
      <c r="N12" s="30">
        <v>0.13</v>
      </c>
      <c r="O12" s="30">
        <v>0.45</v>
      </c>
      <c r="P12" s="30">
        <v>5</v>
      </c>
      <c r="Q12" s="30">
        <v>4.45</v>
      </c>
      <c r="R12" s="30">
        <v>5.7</v>
      </c>
      <c r="S12" s="30">
        <v>1.25</v>
      </c>
      <c r="T12" s="79"/>
    </row>
    <row r="13" spans="1:21" s="23" customFormat="1" x14ac:dyDescent="0.2">
      <c r="A13" s="65" t="s">
        <v>16</v>
      </c>
      <c r="B13" s="32">
        <f t="shared" si="0"/>
        <v>757.83</v>
      </c>
      <c r="C13" s="30">
        <v>497</v>
      </c>
      <c r="D13" s="31"/>
      <c r="E13" s="91">
        <f t="shared" ref="E13:M13" si="1">E12*2</f>
        <v>25.3</v>
      </c>
      <c r="F13" s="91">
        <f t="shared" si="1"/>
        <v>48.6</v>
      </c>
      <c r="G13" s="30">
        <f t="shared" si="1"/>
        <v>12.2</v>
      </c>
      <c r="H13" s="91">
        <f t="shared" si="1"/>
        <v>24.5</v>
      </c>
      <c r="I13" s="91">
        <f t="shared" si="1"/>
        <v>63.5</v>
      </c>
      <c r="J13" s="30">
        <f t="shared" si="1"/>
        <v>7.7</v>
      </c>
      <c r="K13" s="30">
        <f t="shared" si="1"/>
        <v>2</v>
      </c>
      <c r="L13" s="30">
        <f t="shared" si="1"/>
        <v>1.6</v>
      </c>
      <c r="M13" s="30">
        <f t="shared" si="1"/>
        <v>41.6</v>
      </c>
      <c r="N13" s="30">
        <v>0.13</v>
      </c>
      <c r="O13" s="30">
        <f>O12*2</f>
        <v>0.9</v>
      </c>
      <c r="P13" s="30">
        <f>P12*2</f>
        <v>10</v>
      </c>
      <c r="Q13" s="30">
        <f>Q12*2</f>
        <v>8.9</v>
      </c>
      <c r="R13" s="30">
        <f>R12*2</f>
        <v>11.4</v>
      </c>
      <c r="S13" s="30">
        <f>S12*2</f>
        <v>2.5</v>
      </c>
      <c r="T13" s="79"/>
    </row>
    <row r="14" spans="1:21" s="23" customFormat="1" x14ac:dyDescent="0.2">
      <c r="A14" s="65" t="s">
        <v>17</v>
      </c>
      <c r="B14" s="32">
        <f t="shared" si="0"/>
        <v>888.18</v>
      </c>
      <c r="C14" s="30">
        <v>497</v>
      </c>
      <c r="D14" s="31"/>
      <c r="E14" s="91">
        <f t="shared" ref="E14:M14" si="2">E12*3</f>
        <v>37.950000000000003</v>
      </c>
      <c r="F14" s="91">
        <f t="shared" si="2"/>
        <v>72.900000000000006</v>
      </c>
      <c r="G14" s="30">
        <f t="shared" si="2"/>
        <v>18.299999999999997</v>
      </c>
      <c r="H14" s="91">
        <f t="shared" si="2"/>
        <v>36.75</v>
      </c>
      <c r="I14" s="91">
        <f t="shared" si="2"/>
        <v>95.25</v>
      </c>
      <c r="J14" s="30">
        <f t="shared" si="2"/>
        <v>11.55</v>
      </c>
      <c r="K14" s="30">
        <f t="shared" si="2"/>
        <v>3</v>
      </c>
      <c r="L14" s="30">
        <f t="shared" si="2"/>
        <v>2.4000000000000004</v>
      </c>
      <c r="M14" s="30">
        <f t="shared" si="2"/>
        <v>62.400000000000006</v>
      </c>
      <c r="N14" s="30">
        <v>0.13</v>
      </c>
      <c r="O14" s="30">
        <f>O12*3</f>
        <v>1.35</v>
      </c>
      <c r="P14" s="30">
        <f>P12*3</f>
        <v>15</v>
      </c>
      <c r="Q14" s="30">
        <f>Q12*3</f>
        <v>13.350000000000001</v>
      </c>
      <c r="R14" s="30">
        <f>R12*3</f>
        <v>17.100000000000001</v>
      </c>
      <c r="S14" s="30">
        <f>S12*3</f>
        <v>3.75</v>
      </c>
      <c r="T14" s="79"/>
    </row>
    <row r="15" spans="1:21" s="23" customFormat="1" x14ac:dyDescent="0.2">
      <c r="A15" s="65" t="s">
        <v>18</v>
      </c>
      <c r="B15" s="32">
        <f t="shared" si="0"/>
        <v>1018.53</v>
      </c>
      <c r="C15" s="30">
        <v>497</v>
      </c>
      <c r="D15" s="31"/>
      <c r="E15" s="91">
        <f t="shared" ref="E15:M15" si="3">E12*4</f>
        <v>50.6</v>
      </c>
      <c r="F15" s="91">
        <f t="shared" si="3"/>
        <v>97.2</v>
      </c>
      <c r="G15" s="30">
        <f t="shared" si="3"/>
        <v>24.4</v>
      </c>
      <c r="H15" s="91">
        <f t="shared" si="3"/>
        <v>49</v>
      </c>
      <c r="I15" s="91">
        <f t="shared" si="3"/>
        <v>127</v>
      </c>
      <c r="J15" s="30">
        <f t="shared" si="3"/>
        <v>15.4</v>
      </c>
      <c r="K15" s="30">
        <f t="shared" si="3"/>
        <v>4</v>
      </c>
      <c r="L15" s="30">
        <f t="shared" si="3"/>
        <v>3.2</v>
      </c>
      <c r="M15" s="30">
        <f t="shared" si="3"/>
        <v>83.2</v>
      </c>
      <c r="N15" s="30">
        <v>0.13</v>
      </c>
      <c r="O15" s="30">
        <f>O12*4</f>
        <v>1.8</v>
      </c>
      <c r="P15" s="30">
        <f>P12*4</f>
        <v>20</v>
      </c>
      <c r="Q15" s="30">
        <f>Q12*4</f>
        <v>17.8</v>
      </c>
      <c r="R15" s="30">
        <f>R12*4</f>
        <v>22.8</v>
      </c>
      <c r="S15" s="30">
        <f>S12*4</f>
        <v>5</v>
      </c>
      <c r="T15" s="79"/>
    </row>
    <row r="16" spans="1:21" s="23" customFormat="1" x14ac:dyDescent="0.2">
      <c r="A16" s="65" t="s">
        <v>19</v>
      </c>
      <c r="B16" s="32">
        <f t="shared" si="0"/>
        <v>1148.8800000000001</v>
      </c>
      <c r="C16" s="30">
        <v>497</v>
      </c>
      <c r="D16" s="31"/>
      <c r="E16" s="91">
        <f t="shared" ref="E16:M16" si="4">E12*5</f>
        <v>63.25</v>
      </c>
      <c r="F16" s="91">
        <f t="shared" si="4"/>
        <v>121.5</v>
      </c>
      <c r="G16" s="30">
        <f t="shared" si="4"/>
        <v>30.5</v>
      </c>
      <c r="H16" s="91">
        <f t="shared" si="4"/>
        <v>61.25</v>
      </c>
      <c r="I16" s="91">
        <f t="shared" si="4"/>
        <v>158.75</v>
      </c>
      <c r="J16" s="30">
        <f t="shared" si="4"/>
        <v>19.25</v>
      </c>
      <c r="K16" s="30">
        <f t="shared" si="4"/>
        <v>5</v>
      </c>
      <c r="L16" s="30">
        <f t="shared" si="4"/>
        <v>4</v>
      </c>
      <c r="M16" s="30">
        <f t="shared" si="4"/>
        <v>104</v>
      </c>
      <c r="N16" s="30">
        <v>0.13</v>
      </c>
      <c r="O16" s="30">
        <f>O12*5</f>
        <v>2.25</v>
      </c>
      <c r="P16" s="30">
        <f>P12*5</f>
        <v>25</v>
      </c>
      <c r="Q16" s="30">
        <f>Q12*5</f>
        <v>22.25</v>
      </c>
      <c r="R16" s="30">
        <f>R12*5</f>
        <v>28.5</v>
      </c>
      <c r="S16" s="30">
        <f>S12*5</f>
        <v>6.25</v>
      </c>
      <c r="T16" s="79"/>
    </row>
    <row r="17" spans="1:20" s="23" customFormat="1" x14ac:dyDescent="0.2">
      <c r="A17" s="65" t="s">
        <v>20</v>
      </c>
      <c r="B17" s="32">
        <f t="shared" si="0"/>
        <v>3045.35</v>
      </c>
      <c r="C17" s="30">
        <v>993</v>
      </c>
      <c r="D17" s="31"/>
      <c r="E17" s="91">
        <f t="shared" ref="E17:M17" si="5">E12*6</f>
        <v>75.900000000000006</v>
      </c>
      <c r="F17" s="91">
        <f t="shared" si="5"/>
        <v>145.80000000000001</v>
      </c>
      <c r="G17" s="30">
        <f t="shared" si="5"/>
        <v>36.599999999999994</v>
      </c>
      <c r="H17" s="91">
        <f t="shared" si="5"/>
        <v>73.5</v>
      </c>
      <c r="I17" s="91">
        <f t="shared" si="5"/>
        <v>190.5</v>
      </c>
      <c r="J17" s="30">
        <f t="shared" si="5"/>
        <v>23.1</v>
      </c>
      <c r="K17" s="30">
        <f t="shared" si="5"/>
        <v>6</v>
      </c>
      <c r="L17" s="30">
        <f t="shared" si="5"/>
        <v>4.8000000000000007</v>
      </c>
      <c r="M17" s="30">
        <f t="shared" si="5"/>
        <v>124.80000000000001</v>
      </c>
      <c r="N17" s="30">
        <v>0.25</v>
      </c>
      <c r="O17" s="30">
        <f>O12*6</f>
        <v>2.7</v>
      </c>
      <c r="P17" s="30">
        <f>P12*6</f>
        <v>30</v>
      </c>
      <c r="Q17" s="30">
        <f>Q12*6</f>
        <v>26.700000000000003</v>
      </c>
      <c r="R17" s="30">
        <f>R12*6</f>
        <v>34.200000000000003</v>
      </c>
      <c r="S17" s="30">
        <f>S12*6</f>
        <v>7.5</v>
      </c>
      <c r="T17" s="78">
        <f>T6</f>
        <v>1270</v>
      </c>
    </row>
    <row r="18" spans="1:20" s="23" customFormat="1" x14ac:dyDescent="0.2">
      <c r="A18" s="65" t="s">
        <v>21</v>
      </c>
      <c r="B18" s="32">
        <f t="shared" si="0"/>
        <v>3175.7</v>
      </c>
      <c r="C18" s="30">
        <v>993</v>
      </c>
      <c r="D18" s="31"/>
      <c r="E18" s="91">
        <f t="shared" ref="E18:M18" si="6">E12*7</f>
        <v>88.55</v>
      </c>
      <c r="F18" s="91">
        <f t="shared" si="6"/>
        <v>170.1</v>
      </c>
      <c r="G18" s="30">
        <f t="shared" si="6"/>
        <v>42.699999999999996</v>
      </c>
      <c r="H18" s="91">
        <f t="shared" si="6"/>
        <v>85.75</v>
      </c>
      <c r="I18" s="91">
        <f t="shared" si="6"/>
        <v>222.25</v>
      </c>
      <c r="J18" s="30">
        <f t="shared" si="6"/>
        <v>26.95</v>
      </c>
      <c r="K18" s="30">
        <f t="shared" si="6"/>
        <v>7</v>
      </c>
      <c r="L18" s="30">
        <f t="shared" si="6"/>
        <v>5.6000000000000005</v>
      </c>
      <c r="M18" s="30">
        <f t="shared" si="6"/>
        <v>145.6</v>
      </c>
      <c r="N18" s="30">
        <v>0.25</v>
      </c>
      <c r="O18" s="30">
        <f>O12*7</f>
        <v>3.15</v>
      </c>
      <c r="P18" s="30">
        <f>P12*7</f>
        <v>35</v>
      </c>
      <c r="Q18" s="30">
        <f>Q12*7</f>
        <v>31.150000000000002</v>
      </c>
      <c r="R18" s="30">
        <f>R12*7</f>
        <v>39.9</v>
      </c>
      <c r="S18" s="30">
        <f>S12*7</f>
        <v>8.75</v>
      </c>
      <c r="T18" s="78">
        <f t="shared" ref="T18:T20" si="7">T7</f>
        <v>1270</v>
      </c>
    </row>
    <row r="19" spans="1:20" s="23" customFormat="1" x14ac:dyDescent="0.2">
      <c r="A19" s="65" t="s">
        <v>22</v>
      </c>
      <c r="B19" s="32">
        <f t="shared" si="0"/>
        <v>3306.05</v>
      </c>
      <c r="C19" s="30">
        <v>993</v>
      </c>
      <c r="D19" s="31"/>
      <c r="E19" s="91">
        <f t="shared" ref="E19:M19" si="8">E12*8</f>
        <v>101.2</v>
      </c>
      <c r="F19" s="91">
        <f t="shared" si="8"/>
        <v>194.4</v>
      </c>
      <c r="G19" s="30">
        <f t="shared" si="8"/>
        <v>48.8</v>
      </c>
      <c r="H19" s="91">
        <f t="shared" si="8"/>
        <v>98</v>
      </c>
      <c r="I19" s="91">
        <f t="shared" si="8"/>
        <v>254</v>
      </c>
      <c r="J19" s="30">
        <f t="shared" si="8"/>
        <v>30.8</v>
      </c>
      <c r="K19" s="30">
        <f t="shared" si="8"/>
        <v>8</v>
      </c>
      <c r="L19" s="30">
        <f t="shared" si="8"/>
        <v>6.4</v>
      </c>
      <c r="M19" s="30">
        <f t="shared" si="8"/>
        <v>166.4</v>
      </c>
      <c r="N19" s="30">
        <v>0.25</v>
      </c>
      <c r="O19" s="30">
        <f>O12*8</f>
        <v>3.6</v>
      </c>
      <c r="P19" s="30">
        <f>P12*8</f>
        <v>40</v>
      </c>
      <c r="Q19" s="30">
        <f>Q12*8</f>
        <v>35.6</v>
      </c>
      <c r="R19" s="30">
        <f>R12*8</f>
        <v>45.6</v>
      </c>
      <c r="S19" s="30">
        <f>S12*8</f>
        <v>10</v>
      </c>
      <c r="T19" s="78">
        <f t="shared" si="7"/>
        <v>1270</v>
      </c>
    </row>
    <row r="20" spans="1:20" s="23" customFormat="1" x14ac:dyDescent="0.2">
      <c r="A20" s="65" t="s">
        <v>23</v>
      </c>
      <c r="B20" s="32">
        <f t="shared" si="0"/>
        <v>3933.53</v>
      </c>
      <c r="C20" s="30">
        <v>1490</v>
      </c>
      <c r="D20" s="31"/>
      <c r="E20" s="91">
        <f t="shared" ref="E20:M20" si="9">E12*9</f>
        <v>113.85000000000001</v>
      </c>
      <c r="F20" s="91">
        <f t="shared" si="9"/>
        <v>218.70000000000002</v>
      </c>
      <c r="G20" s="30">
        <f t="shared" si="9"/>
        <v>54.9</v>
      </c>
      <c r="H20" s="91">
        <f t="shared" si="9"/>
        <v>110.25</v>
      </c>
      <c r="I20" s="91">
        <f t="shared" si="9"/>
        <v>285.75</v>
      </c>
      <c r="J20" s="30">
        <f t="shared" si="9"/>
        <v>34.65</v>
      </c>
      <c r="K20" s="30">
        <f t="shared" si="9"/>
        <v>9</v>
      </c>
      <c r="L20" s="30">
        <f t="shared" si="9"/>
        <v>7.2</v>
      </c>
      <c r="M20" s="30">
        <f t="shared" si="9"/>
        <v>187.20000000000002</v>
      </c>
      <c r="N20" s="30">
        <v>0.38</v>
      </c>
      <c r="O20" s="30">
        <f>O12*9</f>
        <v>4.05</v>
      </c>
      <c r="P20" s="30">
        <f>P12*9</f>
        <v>45</v>
      </c>
      <c r="Q20" s="30">
        <f>Q12*9</f>
        <v>40.050000000000004</v>
      </c>
      <c r="R20" s="30">
        <f>R12*9</f>
        <v>51.300000000000004</v>
      </c>
      <c r="S20" s="30">
        <f>S12*9</f>
        <v>11.25</v>
      </c>
      <c r="T20" s="78">
        <f t="shared" si="7"/>
        <v>1270</v>
      </c>
    </row>
    <row r="21" spans="1:20" s="23" customFormat="1" x14ac:dyDescent="0.2">
      <c r="A21" s="65" t="s">
        <v>24</v>
      </c>
      <c r="B21" s="32">
        <f t="shared" si="0"/>
        <v>4063.88</v>
      </c>
      <c r="C21" s="30">
        <v>1490</v>
      </c>
      <c r="D21" s="31"/>
      <c r="E21" s="91">
        <f t="shared" ref="E21:M21" si="10">E12*10</f>
        <v>126.5</v>
      </c>
      <c r="F21" s="91">
        <f t="shared" si="10"/>
        <v>243</v>
      </c>
      <c r="G21" s="30">
        <f t="shared" si="10"/>
        <v>61</v>
      </c>
      <c r="H21" s="91">
        <f t="shared" si="10"/>
        <v>122.5</v>
      </c>
      <c r="I21" s="91">
        <f t="shared" si="10"/>
        <v>317.5</v>
      </c>
      <c r="J21" s="30">
        <f t="shared" si="10"/>
        <v>38.5</v>
      </c>
      <c r="K21" s="30">
        <f t="shared" si="10"/>
        <v>10</v>
      </c>
      <c r="L21" s="30">
        <f t="shared" si="10"/>
        <v>8</v>
      </c>
      <c r="M21" s="30">
        <f t="shared" si="10"/>
        <v>208</v>
      </c>
      <c r="N21" s="30">
        <v>0.38</v>
      </c>
      <c r="O21" s="30">
        <f>O12*10</f>
        <v>4.5</v>
      </c>
      <c r="P21" s="30">
        <f>P12*10</f>
        <v>50</v>
      </c>
      <c r="Q21" s="30">
        <f>Q12*10</f>
        <v>44.5</v>
      </c>
      <c r="R21" s="30">
        <f>R12*10</f>
        <v>57</v>
      </c>
      <c r="S21" s="30">
        <f>S12*10</f>
        <v>12.5</v>
      </c>
      <c r="T21" s="78">
        <f>T17</f>
        <v>1270</v>
      </c>
    </row>
    <row r="22" spans="1:20" s="23" customFormat="1" x14ac:dyDescent="0.2">
      <c r="A22" s="65" t="s">
        <v>25</v>
      </c>
      <c r="B22" s="32">
        <f t="shared" si="0"/>
        <v>4194.2299999999996</v>
      </c>
      <c r="C22" s="30">
        <v>1490</v>
      </c>
      <c r="D22" s="31"/>
      <c r="E22" s="91">
        <f t="shared" ref="E22:M22" si="11">E12*11</f>
        <v>139.15</v>
      </c>
      <c r="F22" s="91">
        <f t="shared" si="11"/>
        <v>267.3</v>
      </c>
      <c r="G22" s="30">
        <f t="shared" si="11"/>
        <v>67.099999999999994</v>
      </c>
      <c r="H22" s="91">
        <f t="shared" si="11"/>
        <v>134.75</v>
      </c>
      <c r="I22" s="91">
        <f t="shared" si="11"/>
        <v>349.25</v>
      </c>
      <c r="J22" s="30">
        <f t="shared" si="11"/>
        <v>42.35</v>
      </c>
      <c r="K22" s="30">
        <f t="shared" si="11"/>
        <v>11</v>
      </c>
      <c r="L22" s="30">
        <f t="shared" si="11"/>
        <v>8.8000000000000007</v>
      </c>
      <c r="M22" s="30">
        <f t="shared" si="11"/>
        <v>228.8</v>
      </c>
      <c r="N22" s="30">
        <v>0.38</v>
      </c>
      <c r="O22" s="30">
        <f>O12*11</f>
        <v>4.95</v>
      </c>
      <c r="P22" s="30">
        <f>P12*11</f>
        <v>55</v>
      </c>
      <c r="Q22" s="30">
        <f>Q12*11</f>
        <v>48.95</v>
      </c>
      <c r="R22" s="30">
        <f>R12*11</f>
        <v>62.7</v>
      </c>
      <c r="S22" s="30">
        <f>S12*11</f>
        <v>13.75</v>
      </c>
      <c r="T22" s="78">
        <f>T17</f>
        <v>1270</v>
      </c>
    </row>
    <row r="23" spans="1:20" ht="47.25" customHeight="1" x14ac:dyDescent="0.2">
      <c r="A23" s="133" t="s">
        <v>106</v>
      </c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113"/>
      <c r="S23" s="113"/>
      <c r="T23" s="114"/>
    </row>
    <row r="24" spans="1:20" s="23" customFormat="1" x14ac:dyDescent="0.2">
      <c r="A24" s="134" t="s">
        <v>15</v>
      </c>
      <c r="B24" s="105">
        <f t="shared" ref="B24:B34" si="12">SUM(C24:T24)</f>
        <v>617.48</v>
      </c>
      <c r="C24" s="106">
        <v>487</v>
      </c>
      <c r="D24" s="115"/>
      <c r="E24" s="107">
        <v>12.65</v>
      </c>
      <c r="F24" s="107">
        <v>24.3</v>
      </c>
      <c r="G24" s="106">
        <v>6.1</v>
      </c>
      <c r="H24" s="107">
        <v>12.25</v>
      </c>
      <c r="I24" s="107">
        <v>31.75</v>
      </c>
      <c r="J24" s="106">
        <v>3.85</v>
      </c>
      <c r="K24" s="106">
        <v>1</v>
      </c>
      <c r="L24" s="106">
        <v>0.8</v>
      </c>
      <c r="M24" s="106">
        <v>20.8</v>
      </c>
      <c r="N24" s="106">
        <v>0.13</v>
      </c>
      <c r="O24" s="106">
        <v>0.45</v>
      </c>
      <c r="P24" s="106">
        <v>5</v>
      </c>
      <c r="Q24" s="106">
        <v>4.45</v>
      </c>
      <c r="R24" s="106">
        <v>5.7</v>
      </c>
      <c r="S24" s="106">
        <v>1.25</v>
      </c>
      <c r="T24" s="116"/>
    </row>
    <row r="25" spans="1:20" s="23" customFormat="1" x14ac:dyDescent="0.2">
      <c r="A25" s="134" t="s">
        <v>16</v>
      </c>
      <c r="B25" s="105">
        <f t="shared" si="12"/>
        <v>747.83</v>
      </c>
      <c r="C25" s="106">
        <v>487</v>
      </c>
      <c r="D25" s="115"/>
      <c r="E25" s="107">
        <f t="shared" ref="E25:M25" si="13">E24*2</f>
        <v>25.3</v>
      </c>
      <c r="F25" s="107">
        <f t="shared" si="13"/>
        <v>48.6</v>
      </c>
      <c r="G25" s="106">
        <f t="shared" si="13"/>
        <v>12.2</v>
      </c>
      <c r="H25" s="107">
        <f t="shared" si="13"/>
        <v>24.5</v>
      </c>
      <c r="I25" s="107">
        <f t="shared" si="13"/>
        <v>63.5</v>
      </c>
      <c r="J25" s="106">
        <f t="shared" si="13"/>
        <v>7.7</v>
      </c>
      <c r="K25" s="106">
        <f t="shared" si="13"/>
        <v>2</v>
      </c>
      <c r="L25" s="106">
        <f t="shared" si="13"/>
        <v>1.6</v>
      </c>
      <c r="M25" s="106">
        <f t="shared" si="13"/>
        <v>41.6</v>
      </c>
      <c r="N25" s="106">
        <v>0.13</v>
      </c>
      <c r="O25" s="106">
        <f>O24*2</f>
        <v>0.9</v>
      </c>
      <c r="P25" s="106">
        <f>P24*2</f>
        <v>10</v>
      </c>
      <c r="Q25" s="106">
        <f>Q24*2</f>
        <v>8.9</v>
      </c>
      <c r="R25" s="106">
        <f>R24*2</f>
        <v>11.4</v>
      </c>
      <c r="S25" s="106">
        <f>S24*2</f>
        <v>2.5</v>
      </c>
      <c r="T25" s="116"/>
    </row>
    <row r="26" spans="1:20" s="23" customFormat="1" x14ac:dyDescent="0.2">
      <c r="A26" s="134" t="s">
        <v>17</v>
      </c>
      <c r="B26" s="105">
        <f t="shared" si="12"/>
        <v>878.18</v>
      </c>
      <c r="C26" s="106">
        <v>487</v>
      </c>
      <c r="D26" s="115"/>
      <c r="E26" s="107">
        <f t="shared" ref="E26:M26" si="14">E24*3</f>
        <v>37.950000000000003</v>
      </c>
      <c r="F26" s="107">
        <f t="shared" si="14"/>
        <v>72.900000000000006</v>
      </c>
      <c r="G26" s="106">
        <f t="shared" si="14"/>
        <v>18.299999999999997</v>
      </c>
      <c r="H26" s="107">
        <f t="shared" si="14"/>
        <v>36.75</v>
      </c>
      <c r="I26" s="107">
        <f t="shared" si="14"/>
        <v>95.25</v>
      </c>
      <c r="J26" s="106">
        <f t="shared" si="14"/>
        <v>11.55</v>
      </c>
      <c r="K26" s="106">
        <f t="shared" si="14"/>
        <v>3</v>
      </c>
      <c r="L26" s="106">
        <f t="shared" si="14"/>
        <v>2.4000000000000004</v>
      </c>
      <c r="M26" s="106">
        <f t="shared" si="14"/>
        <v>62.400000000000006</v>
      </c>
      <c r="N26" s="106">
        <v>0.13</v>
      </c>
      <c r="O26" s="106">
        <f>O24*3</f>
        <v>1.35</v>
      </c>
      <c r="P26" s="106">
        <f>P24*3</f>
        <v>15</v>
      </c>
      <c r="Q26" s="106">
        <f>Q24*3</f>
        <v>13.350000000000001</v>
      </c>
      <c r="R26" s="106">
        <f>R24*3</f>
        <v>17.100000000000001</v>
      </c>
      <c r="S26" s="106">
        <f>S24*3</f>
        <v>3.75</v>
      </c>
      <c r="T26" s="116"/>
    </row>
    <row r="27" spans="1:20" s="23" customFormat="1" x14ac:dyDescent="0.2">
      <c r="A27" s="134" t="s">
        <v>18</v>
      </c>
      <c r="B27" s="105">
        <f t="shared" si="12"/>
        <v>1008.53</v>
      </c>
      <c r="C27" s="106">
        <v>487</v>
      </c>
      <c r="D27" s="115"/>
      <c r="E27" s="107">
        <f t="shared" ref="E27:M27" si="15">E24*4</f>
        <v>50.6</v>
      </c>
      <c r="F27" s="107">
        <f t="shared" si="15"/>
        <v>97.2</v>
      </c>
      <c r="G27" s="106">
        <f t="shared" si="15"/>
        <v>24.4</v>
      </c>
      <c r="H27" s="107">
        <f t="shared" si="15"/>
        <v>49</v>
      </c>
      <c r="I27" s="107">
        <f t="shared" si="15"/>
        <v>127</v>
      </c>
      <c r="J27" s="106">
        <f t="shared" si="15"/>
        <v>15.4</v>
      </c>
      <c r="K27" s="106">
        <f t="shared" si="15"/>
        <v>4</v>
      </c>
      <c r="L27" s="106">
        <f t="shared" si="15"/>
        <v>3.2</v>
      </c>
      <c r="M27" s="106">
        <f t="shared" si="15"/>
        <v>83.2</v>
      </c>
      <c r="N27" s="106">
        <v>0.13</v>
      </c>
      <c r="O27" s="106">
        <f>O24*4</f>
        <v>1.8</v>
      </c>
      <c r="P27" s="106">
        <f>P24*4</f>
        <v>20</v>
      </c>
      <c r="Q27" s="106">
        <f>Q24*4</f>
        <v>17.8</v>
      </c>
      <c r="R27" s="106">
        <f>R24*4</f>
        <v>22.8</v>
      </c>
      <c r="S27" s="106">
        <f>S24*4</f>
        <v>5</v>
      </c>
      <c r="T27" s="116"/>
    </row>
    <row r="28" spans="1:20" s="23" customFormat="1" x14ac:dyDescent="0.2">
      <c r="A28" s="134" t="s">
        <v>19</v>
      </c>
      <c r="B28" s="105">
        <f t="shared" si="12"/>
        <v>1138.8800000000001</v>
      </c>
      <c r="C28" s="106">
        <v>487</v>
      </c>
      <c r="D28" s="115"/>
      <c r="E28" s="107">
        <f t="shared" ref="E28:M28" si="16">E24*5</f>
        <v>63.25</v>
      </c>
      <c r="F28" s="107">
        <f t="shared" si="16"/>
        <v>121.5</v>
      </c>
      <c r="G28" s="106">
        <f t="shared" si="16"/>
        <v>30.5</v>
      </c>
      <c r="H28" s="107">
        <f t="shared" si="16"/>
        <v>61.25</v>
      </c>
      <c r="I28" s="107">
        <f t="shared" si="16"/>
        <v>158.75</v>
      </c>
      <c r="J28" s="106">
        <f t="shared" si="16"/>
        <v>19.25</v>
      </c>
      <c r="K28" s="106">
        <f t="shared" si="16"/>
        <v>5</v>
      </c>
      <c r="L28" s="106">
        <f t="shared" si="16"/>
        <v>4</v>
      </c>
      <c r="M28" s="106">
        <f t="shared" si="16"/>
        <v>104</v>
      </c>
      <c r="N28" s="106">
        <v>0.13</v>
      </c>
      <c r="O28" s="106">
        <f>O24*5</f>
        <v>2.25</v>
      </c>
      <c r="P28" s="106">
        <f>P24*5</f>
        <v>25</v>
      </c>
      <c r="Q28" s="106">
        <f>Q24*5</f>
        <v>22.25</v>
      </c>
      <c r="R28" s="106">
        <f>R24*5</f>
        <v>28.5</v>
      </c>
      <c r="S28" s="106">
        <f>S24*5</f>
        <v>6.25</v>
      </c>
      <c r="T28" s="116"/>
    </row>
    <row r="29" spans="1:20" s="23" customFormat="1" x14ac:dyDescent="0.2">
      <c r="A29" s="134" t="s">
        <v>20</v>
      </c>
      <c r="B29" s="105">
        <f t="shared" si="12"/>
        <v>3026.35</v>
      </c>
      <c r="C29" s="106">
        <v>974</v>
      </c>
      <c r="D29" s="115"/>
      <c r="E29" s="107">
        <f t="shared" ref="E29:M29" si="17">E24*6</f>
        <v>75.900000000000006</v>
      </c>
      <c r="F29" s="107">
        <f t="shared" si="17"/>
        <v>145.80000000000001</v>
      </c>
      <c r="G29" s="106">
        <f t="shared" si="17"/>
        <v>36.599999999999994</v>
      </c>
      <c r="H29" s="107">
        <f t="shared" si="17"/>
        <v>73.5</v>
      </c>
      <c r="I29" s="107">
        <f t="shared" si="17"/>
        <v>190.5</v>
      </c>
      <c r="J29" s="106">
        <f t="shared" si="17"/>
        <v>23.1</v>
      </c>
      <c r="K29" s="106">
        <f t="shared" si="17"/>
        <v>6</v>
      </c>
      <c r="L29" s="106">
        <f t="shared" si="17"/>
        <v>4.8000000000000007</v>
      </c>
      <c r="M29" s="106">
        <f t="shared" si="17"/>
        <v>124.80000000000001</v>
      </c>
      <c r="N29" s="106">
        <v>0.25</v>
      </c>
      <c r="O29" s="106">
        <f>O24*6</f>
        <v>2.7</v>
      </c>
      <c r="P29" s="106">
        <f>P24*6</f>
        <v>30</v>
      </c>
      <c r="Q29" s="106">
        <f>Q24*6</f>
        <v>26.700000000000003</v>
      </c>
      <c r="R29" s="106">
        <f>R24*6</f>
        <v>34.200000000000003</v>
      </c>
      <c r="S29" s="106">
        <f>S24*6</f>
        <v>7.5</v>
      </c>
      <c r="T29" s="108">
        <f>T22</f>
        <v>1270</v>
      </c>
    </row>
    <row r="30" spans="1:20" s="23" customFormat="1" x14ac:dyDescent="0.2">
      <c r="A30" s="134" t="s">
        <v>21</v>
      </c>
      <c r="B30" s="105">
        <f t="shared" si="12"/>
        <v>3156.7</v>
      </c>
      <c r="C30" s="106">
        <v>974</v>
      </c>
      <c r="D30" s="115"/>
      <c r="E30" s="107">
        <f t="shared" ref="E30:M30" si="18">E24*7</f>
        <v>88.55</v>
      </c>
      <c r="F30" s="107">
        <f t="shared" si="18"/>
        <v>170.1</v>
      </c>
      <c r="G30" s="106">
        <f t="shared" si="18"/>
        <v>42.699999999999996</v>
      </c>
      <c r="H30" s="107">
        <f t="shared" si="18"/>
        <v>85.75</v>
      </c>
      <c r="I30" s="107">
        <f t="shared" si="18"/>
        <v>222.25</v>
      </c>
      <c r="J30" s="106">
        <f t="shared" si="18"/>
        <v>26.95</v>
      </c>
      <c r="K30" s="106">
        <f t="shared" si="18"/>
        <v>7</v>
      </c>
      <c r="L30" s="106">
        <f t="shared" si="18"/>
        <v>5.6000000000000005</v>
      </c>
      <c r="M30" s="106">
        <f t="shared" si="18"/>
        <v>145.6</v>
      </c>
      <c r="N30" s="106">
        <v>0.25</v>
      </c>
      <c r="O30" s="106">
        <f>O24*7</f>
        <v>3.15</v>
      </c>
      <c r="P30" s="106">
        <f>P24*7</f>
        <v>35</v>
      </c>
      <c r="Q30" s="106">
        <f>Q24*7</f>
        <v>31.150000000000002</v>
      </c>
      <c r="R30" s="106">
        <f>R24*7</f>
        <v>39.9</v>
      </c>
      <c r="S30" s="106">
        <f>S24*7</f>
        <v>8.75</v>
      </c>
      <c r="T30" s="108">
        <f>T29</f>
        <v>1270</v>
      </c>
    </row>
    <row r="31" spans="1:20" s="23" customFormat="1" x14ac:dyDescent="0.2">
      <c r="A31" s="134" t="s">
        <v>22</v>
      </c>
      <c r="B31" s="105">
        <f t="shared" si="12"/>
        <v>3287.05</v>
      </c>
      <c r="C31" s="106">
        <v>974</v>
      </c>
      <c r="D31" s="115"/>
      <c r="E31" s="107">
        <f t="shared" ref="E31:M31" si="19">E24*8</f>
        <v>101.2</v>
      </c>
      <c r="F31" s="107">
        <f t="shared" si="19"/>
        <v>194.4</v>
      </c>
      <c r="G31" s="106">
        <f t="shared" si="19"/>
        <v>48.8</v>
      </c>
      <c r="H31" s="107">
        <f t="shared" si="19"/>
        <v>98</v>
      </c>
      <c r="I31" s="107">
        <f t="shared" si="19"/>
        <v>254</v>
      </c>
      <c r="J31" s="106">
        <f t="shared" si="19"/>
        <v>30.8</v>
      </c>
      <c r="K31" s="106">
        <f t="shared" si="19"/>
        <v>8</v>
      </c>
      <c r="L31" s="106">
        <f t="shared" si="19"/>
        <v>6.4</v>
      </c>
      <c r="M31" s="106">
        <f t="shared" si="19"/>
        <v>166.4</v>
      </c>
      <c r="N31" s="106">
        <v>0.25</v>
      </c>
      <c r="O31" s="106">
        <f>O24*8</f>
        <v>3.6</v>
      </c>
      <c r="P31" s="106">
        <f>P24*8</f>
        <v>40</v>
      </c>
      <c r="Q31" s="106">
        <f>Q24*8</f>
        <v>35.6</v>
      </c>
      <c r="R31" s="106">
        <f>R24*8</f>
        <v>45.6</v>
      </c>
      <c r="S31" s="106">
        <f>S24*8</f>
        <v>10</v>
      </c>
      <c r="T31" s="108">
        <f>T29</f>
        <v>1270</v>
      </c>
    </row>
    <row r="32" spans="1:20" s="23" customFormat="1" x14ac:dyDescent="0.2">
      <c r="A32" s="134" t="s">
        <v>23</v>
      </c>
      <c r="B32" s="105">
        <f t="shared" si="12"/>
        <v>3903.53</v>
      </c>
      <c r="C32" s="106">
        <v>1460</v>
      </c>
      <c r="D32" s="115"/>
      <c r="E32" s="107">
        <f t="shared" ref="E32:M32" si="20">E24*9</f>
        <v>113.85000000000001</v>
      </c>
      <c r="F32" s="107">
        <f t="shared" si="20"/>
        <v>218.70000000000002</v>
      </c>
      <c r="G32" s="106">
        <f t="shared" si="20"/>
        <v>54.9</v>
      </c>
      <c r="H32" s="107">
        <f t="shared" si="20"/>
        <v>110.25</v>
      </c>
      <c r="I32" s="107">
        <f t="shared" si="20"/>
        <v>285.75</v>
      </c>
      <c r="J32" s="106">
        <f t="shared" si="20"/>
        <v>34.65</v>
      </c>
      <c r="K32" s="106">
        <f t="shared" si="20"/>
        <v>9</v>
      </c>
      <c r="L32" s="106">
        <f t="shared" si="20"/>
        <v>7.2</v>
      </c>
      <c r="M32" s="106">
        <f t="shared" si="20"/>
        <v>187.20000000000002</v>
      </c>
      <c r="N32" s="106">
        <v>0.38</v>
      </c>
      <c r="O32" s="106">
        <f>O24*9</f>
        <v>4.05</v>
      </c>
      <c r="P32" s="106">
        <f>P24*9</f>
        <v>45</v>
      </c>
      <c r="Q32" s="106">
        <f>Q24*9</f>
        <v>40.050000000000004</v>
      </c>
      <c r="R32" s="106">
        <f>R24*9</f>
        <v>51.300000000000004</v>
      </c>
      <c r="S32" s="106">
        <f>S24*9</f>
        <v>11.25</v>
      </c>
      <c r="T32" s="108">
        <f>T29</f>
        <v>1270</v>
      </c>
    </row>
    <row r="33" spans="1:20" s="23" customFormat="1" x14ac:dyDescent="0.2">
      <c r="A33" s="134" t="s">
        <v>24</v>
      </c>
      <c r="B33" s="105">
        <f t="shared" si="12"/>
        <v>4033.88</v>
      </c>
      <c r="C33" s="106">
        <v>1460</v>
      </c>
      <c r="D33" s="115"/>
      <c r="E33" s="107">
        <f t="shared" ref="E33:M33" si="21">E24*10</f>
        <v>126.5</v>
      </c>
      <c r="F33" s="107">
        <f t="shared" si="21"/>
        <v>243</v>
      </c>
      <c r="G33" s="106">
        <f t="shared" si="21"/>
        <v>61</v>
      </c>
      <c r="H33" s="107">
        <f t="shared" si="21"/>
        <v>122.5</v>
      </c>
      <c r="I33" s="107">
        <f t="shared" si="21"/>
        <v>317.5</v>
      </c>
      <c r="J33" s="106">
        <f t="shared" si="21"/>
        <v>38.5</v>
      </c>
      <c r="K33" s="106">
        <f t="shared" si="21"/>
        <v>10</v>
      </c>
      <c r="L33" s="106">
        <f t="shared" si="21"/>
        <v>8</v>
      </c>
      <c r="M33" s="106">
        <f t="shared" si="21"/>
        <v>208</v>
      </c>
      <c r="N33" s="106">
        <v>0.38</v>
      </c>
      <c r="O33" s="106">
        <f>O24*10</f>
        <v>4.5</v>
      </c>
      <c r="P33" s="106">
        <f>P24*10</f>
        <v>50</v>
      </c>
      <c r="Q33" s="106">
        <f>Q24*10</f>
        <v>44.5</v>
      </c>
      <c r="R33" s="106">
        <f>R24*10</f>
        <v>57</v>
      </c>
      <c r="S33" s="106">
        <f>S24*10</f>
        <v>12.5</v>
      </c>
      <c r="T33" s="108">
        <f>T29</f>
        <v>1270</v>
      </c>
    </row>
    <row r="34" spans="1:20" s="23" customFormat="1" x14ac:dyDescent="0.2">
      <c r="A34" s="134" t="s">
        <v>25</v>
      </c>
      <c r="B34" s="105">
        <f t="shared" si="12"/>
        <v>4164.2299999999996</v>
      </c>
      <c r="C34" s="106">
        <v>1460</v>
      </c>
      <c r="D34" s="115"/>
      <c r="E34" s="107">
        <f t="shared" ref="E34:M34" si="22">E24*11</f>
        <v>139.15</v>
      </c>
      <c r="F34" s="107">
        <f t="shared" si="22"/>
        <v>267.3</v>
      </c>
      <c r="G34" s="106">
        <f t="shared" si="22"/>
        <v>67.099999999999994</v>
      </c>
      <c r="H34" s="107">
        <f t="shared" si="22"/>
        <v>134.75</v>
      </c>
      <c r="I34" s="107">
        <f t="shared" si="22"/>
        <v>349.25</v>
      </c>
      <c r="J34" s="106">
        <f t="shared" si="22"/>
        <v>42.35</v>
      </c>
      <c r="K34" s="106">
        <f t="shared" si="22"/>
        <v>11</v>
      </c>
      <c r="L34" s="106">
        <f t="shared" si="22"/>
        <v>8.8000000000000007</v>
      </c>
      <c r="M34" s="106">
        <f t="shared" si="22"/>
        <v>228.8</v>
      </c>
      <c r="N34" s="106">
        <v>0.38</v>
      </c>
      <c r="O34" s="106">
        <f>O24*11</f>
        <v>4.95</v>
      </c>
      <c r="P34" s="106">
        <f>P24*11</f>
        <v>55</v>
      </c>
      <c r="Q34" s="106">
        <f>Q24*11</f>
        <v>48.95</v>
      </c>
      <c r="R34" s="106">
        <f>R24*11</f>
        <v>62.7</v>
      </c>
      <c r="S34" s="106">
        <f>S24*11</f>
        <v>13.75</v>
      </c>
      <c r="T34" s="108">
        <f>T29</f>
        <v>1270</v>
      </c>
    </row>
    <row r="35" spans="1:20" s="23" customFormat="1" ht="42" customHeight="1" x14ac:dyDescent="0.2">
      <c r="A35" s="137" t="s">
        <v>26</v>
      </c>
      <c r="B35" s="102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99"/>
      <c r="S35" s="99"/>
      <c r="T35" s="101"/>
    </row>
    <row r="36" spans="1:20" s="23" customFormat="1" x14ac:dyDescent="0.2">
      <c r="A36" s="65" t="s">
        <v>15</v>
      </c>
      <c r="B36" s="32">
        <f t="shared" si="0"/>
        <v>1926.48</v>
      </c>
      <c r="C36" s="33"/>
      <c r="D36" s="30">
        <v>1796</v>
      </c>
      <c r="E36" s="91">
        <f>E12</f>
        <v>12.65</v>
      </c>
      <c r="F36" s="91">
        <f>F12</f>
        <v>24.3</v>
      </c>
      <c r="G36" s="30">
        <f t="shared" ref="G36:M36" si="23">G12</f>
        <v>6.1</v>
      </c>
      <c r="H36" s="91">
        <f t="shared" si="23"/>
        <v>12.25</v>
      </c>
      <c r="I36" s="91">
        <f t="shared" si="23"/>
        <v>31.75</v>
      </c>
      <c r="J36" s="30">
        <f t="shared" si="23"/>
        <v>3.85</v>
      </c>
      <c r="K36" s="30">
        <f t="shared" si="23"/>
        <v>1</v>
      </c>
      <c r="L36" s="30">
        <f t="shared" si="23"/>
        <v>0.8</v>
      </c>
      <c r="M36" s="30">
        <f t="shared" si="23"/>
        <v>20.8</v>
      </c>
      <c r="N36" s="30">
        <v>0.13</v>
      </c>
      <c r="O36" s="30">
        <f>O12</f>
        <v>0.45</v>
      </c>
      <c r="P36" s="30">
        <f>P12</f>
        <v>5</v>
      </c>
      <c r="Q36" s="30">
        <f>Q12</f>
        <v>4.45</v>
      </c>
      <c r="R36" s="30">
        <v>5.7</v>
      </c>
      <c r="S36" s="30">
        <f>S12</f>
        <v>1.25</v>
      </c>
      <c r="T36" s="79"/>
    </row>
    <row r="37" spans="1:20" s="23" customFormat="1" x14ac:dyDescent="0.2">
      <c r="A37" s="65" t="s">
        <v>16</v>
      </c>
      <c r="B37" s="32">
        <f t="shared" si="0"/>
        <v>2056.83</v>
      </c>
      <c r="C37" s="33"/>
      <c r="D37" s="30">
        <v>1796</v>
      </c>
      <c r="E37" s="91">
        <f t="shared" ref="E37:M37" si="24">E36*2</f>
        <v>25.3</v>
      </c>
      <c r="F37" s="91">
        <f t="shared" si="24"/>
        <v>48.6</v>
      </c>
      <c r="G37" s="30">
        <f t="shared" si="24"/>
        <v>12.2</v>
      </c>
      <c r="H37" s="91">
        <f t="shared" si="24"/>
        <v>24.5</v>
      </c>
      <c r="I37" s="91">
        <f t="shared" si="24"/>
        <v>63.5</v>
      </c>
      <c r="J37" s="30">
        <f t="shared" si="24"/>
        <v>7.7</v>
      </c>
      <c r="K37" s="30">
        <f t="shared" si="24"/>
        <v>2</v>
      </c>
      <c r="L37" s="30">
        <f t="shared" si="24"/>
        <v>1.6</v>
      </c>
      <c r="M37" s="30">
        <f t="shared" si="24"/>
        <v>41.6</v>
      </c>
      <c r="N37" s="30">
        <v>0.13</v>
      </c>
      <c r="O37" s="30">
        <f>O36*2</f>
        <v>0.9</v>
      </c>
      <c r="P37" s="30">
        <f>P36*2</f>
        <v>10</v>
      </c>
      <c r="Q37" s="30">
        <f>Q36*2</f>
        <v>8.9</v>
      </c>
      <c r="R37" s="30">
        <f>R36*2</f>
        <v>11.4</v>
      </c>
      <c r="S37" s="30">
        <f>S36*2</f>
        <v>2.5</v>
      </c>
      <c r="T37" s="79"/>
    </row>
    <row r="38" spans="1:20" s="23" customFormat="1" x14ac:dyDescent="0.2">
      <c r="A38" s="65" t="s">
        <v>17</v>
      </c>
      <c r="B38" s="32">
        <f t="shared" si="0"/>
        <v>2187.1800000000003</v>
      </c>
      <c r="C38" s="33"/>
      <c r="D38" s="30">
        <v>1796</v>
      </c>
      <c r="E38" s="91">
        <f t="shared" ref="E38:M38" si="25">E36*3</f>
        <v>37.950000000000003</v>
      </c>
      <c r="F38" s="91">
        <f t="shared" si="25"/>
        <v>72.900000000000006</v>
      </c>
      <c r="G38" s="30">
        <f t="shared" si="25"/>
        <v>18.299999999999997</v>
      </c>
      <c r="H38" s="91">
        <f t="shared" si="25"/>
        <v>36.75</v>
      </c>
      <c r="I38" s="91">
        <f t="shared" si="25"/>
        <v>95.25</v>
      </c>
      <c r="J38" s="30">
        <f t="shared" si="25"/>
        <v>11.55</v>
      </c>
      <c r="K38" s="30">
        <f t="shared" si="25"/>
        <v>3</v>
      </c>
      <c r="L38" s="30">
        <f t="shared" si="25"/>
        <v>2.4000000000000004</v>
      </c>
      <c r="M38" s="30">
        <f t="shared" si="25"/>
        <v>62.400000000000006</v>
      </c>
      <c r="N38" s="30">
        <v>0.13</v>
      </c>
      <c r="O38" s="30">
        <f>O36*3</f>
        <v>1.35</v>
      </c>
      <c r="P38" s="30">
        <f>P36*3</f>
        <v>15</v>
      </c>
      <c r="Q38" s="30">
        <f>Q36*3</f>
        <v>13.350000000000001</v>
      </c>
      <c r="R38" s="30">
        <f>R36*3</f>
        <v>17.100000000000001</v>
      </c>
      <c r="S38" s="30">
        <f>S36*3</f>
        <v>3.75</v>
      </c>
      <c r="T38" s="79"/>
    </row>
    <row r="39" spans="1:20" s="23" customFormat="1" x14ac:dyDescent="0.2">
      <c r="A39" s="65" t="s">
        <v>18</v>
      </c>
      <c r="B39" s="32">
        <f t="shared" si="0"/>
        <v>2317.5300000000002</v>
      </c>
      <c r="C39" s="33"/>
      <c r="D39" s="30">
        <v>1796</v>
      </c>
      <c r="E39" s="91">
        <f t="shared" ref="E39:M39" si="26">E36*4</f>
        <v>50.6</v>
      </c>
      <c r="F39" s="91">
        <f t="shared" si="26"/>
        <v>97.2</v>
      </c>
      <c r="G39" s="30">
        <f t="shared" si="26"/>
        <v>24.4</v>
      </c>
      <c r="H39" s="91">
        <f t="shared" si="26"/>
        <v>49</v>
      </c>
      <c r="I39" s="91">
        <f t="shared" si="26"/>
        <v>127</v>
      </c>
      <c r="J39" s="30">
        <f t="shared" si="26"/>
        <v>15.4</v>
      </c>
      <c r="K39" s="30">
        <f t="shared" si="26"/>
        <v>4</v>
      </c>
      <c r="L39" s="30">
        <f t="shared" si="26"/>
        <v>3.2</v>
      </c>
      <c r="M39" s="30">
        <f t="shared" si="26"/>
        <v>83.2</v>
      </c>
      <c r="N39" s="30">
        <v>0.13</v>
      </c>
      <c r="O39" s="30">
        <f>O36*4</f>
        <v>1.8</v>
      </c>
      <c r="P39" s="30">
        <f>P36*4</f>
        <v>20</v>
      </c>
      <c r="Q39" s="30">
        <f>Q36*4</f>
        <v>17.8</v>
      </c>
      <c r="R39" s="30">
        <f>R36*4</f>
        <v>22.8</v>
      </c>
      <c r="S39" s="30">
        <f>S36*4</f>
        <v>5</v>
      </c>
      <c r="T39" s="79"/>
    </row>
    <row r="40" spans="1:20" s="23" customFormat="1" x14ac:dyDescent="0.2">
      <c r="A40" s="65" t="s">
        <v>19</v>
      </c>
      <c r="B40" s="32">
        <f t="shared" si="0"/>
        <v>2447.88</v>
      </c>
      <c r="C40" s="33"/>
      <c r="D40" s="30">
        <v>1796</v>
      </c>
      <c r="E40" s="91">
        <f t="shared" ref="E40:M40" si="27">E36*5</f>
        <v>63.25</v>
      </c>
      <c r="F40" s="91">
        <f t="shared" si="27"/>
        <v>121.5</v>
      </c>
      <c r="G40" s="30">
        <f t="shared" si="27"/>
        <v>30.5</v>
      </c>
      <c r="H40" s="91">
        <f t="shared" si="27"/>
        <v>61.25</v>
      </c>
      <c r="I40" s="91">
        <f t="shared" si="27"/>
        <v>158.75</v>
      </c>
      <c r="J40" s="30">
        <f t="shared" si="27"/>
        <v>19.25</v>
      </c>
      <c r="K40" s="30">
        <f t="shared" si="27"/>
        <v>5</v>
      </c>
      <c r="L40" s="30">
        <f t="shared" si="27"/>
        <v>4</v>
      </c>
      <c r="M40" s="30">
        <f t="shared" si="27"/>
        <v>104</v>
      </c>
      <c r="N40" s="30">
        <v>0.13</v>
      </c>
      <c r="O40" s="30">
        <f>O36*5</f>
        <v>2.25</v>
      </c>
      <c r="P40" s="30">
        <f>P36*5</f>
        <v>25</v>
      </c>
      <c r="Q40" s="30">
        <f>Q36*5</f>
        <v>22.25</v>
      </c>
      <c r="R40" s="30">
        <f>R36*5</f>
        <v>28.5</v>
      </c>
      <c r="S40" s="30">
        <f>S36*5</f>
        <v>6.25</v>
      </c>
      <c r="T40" s="79"/>
    </row>
    <row r="41" spans="1:20" s="23" customFormat="1" x14ac:dyDescent="0.2">
      <c r="A41" s="65" t="s">
        <v>20</v>
      </c>
      <c r="B41" s="32">
        <f t="shared" si="0"/>
        <v>5643.35</v>
      </c>
      <c r="C41" s="33"/>
      <c r="D41" s="30">
        <v>3591</v>
      </c>
      <c r="E41" s="91">
        <f t="shared" ref="E41:M41" si="28">E36*6</f>
        <v>75.900000000000006</v>
      </c>
      <c r="F41" s="91">
        <f t="shared" si="28"/>
        <v>145.80000000000001</v>
      </c>
      <c r="G41" s="30">
        <f t="shared" si="28"/>
        <v>36.599999999999994</v>
      </c>
      <c r="H41" s="91">
        <f t="shared" si="28"/>
        <v>73.5</v>
      </c>
      <c r="I41" s="91">
        <f t="shared" si="28"/>
        <v>190.5</v>
      </c>
      <c r="J41" s="30">
        <f t="shared" si="28"/>
        <v>23.1</v>
      </c>
      <c r="K41" s="30">
        <f t="shared" si="28"/>
        <v>6</v>
      </c>
      <c r="L41" s="30">
        <f t="shared" si="28"/>
        <v>4.8000000000000007</v>
      </c>
      <c r="M41" s="30">
        <f t="shared" si="28"/>
        <v>124.80000000000001</v>
      </c>
      <c r="N41" s="30">
        <v>0.25</v>
      </c>
      <c r="O41" s="30">
        <f>O36*6</f>
        <v>2.7</v>
      </c>
      <c r="P41" s="30">
        <f>P36*6</f>
        <v>30</v>
      </c>
      <c r="Q41" s="30">
        <f>Q36*6</f>
        <v>26.700000000000003</v>
      </c>
      <c r="R41" s="30">
        <f>R36*6</f>
        <v>34.200000000000003</v>
      </c>
      <c r="S41" s="30">
        <f>S36*6</f>
        <v>7.5</v>
      </c>
      <c r="T41" s="78">
        <f>T6</f>
        <v>1270</v>
      </c>
    </row>
    <row r="42" spans="1:20" s="23" customFormat="1" x14ac:dyDescent="0.2">
      <c r="A42" s="65" t="s">
        <v>21</v>
      </c>
      <c r="B42" s="32">
        <f t="shared" si="0"/>
        <v>5773.7</v>
      </c>
      <c r="C42" s="33"/>
      <c r="D42" s="30">
        <v>3591</v>
      </c>
      <c r="E42" s="91">
        <f t="shared" ref="E42:M42" si="29">E36*7</f>
        <v>88.55</v>
      </c>
      <c r="F42" s="91">
        <f t="shared" si="29"/>
        <v>170.1</v>
      </c>
      <c r="G42" s="30">
        <f t="shared" si="29"/>
        <v>42.699999999999996</v>
      </c>
      <c r="H42" s="91">
        <f t="shared" si="29"/>
        <v>85.75</v>
      </c>
      <c r="I42" s="91">
        <f t="shared" si="29"/>
        <v>222.25</v>
      </c>
      <c r="J42" s="30">
        <f t="shared" si="29"/>
        <v>26.95</v>
      </c>
      <c r="K42" s="30">
        <f t="shared" si="29"/>
        <v>7</v>
      </c>
      <c r="L42" s="30">
        <f t="shared" si="29"/>
        <v>5.6000000000000005</v>
      </c>
      <c r="M42" s="30">
        <f t="shared" si="29"/>
        <v>145.6</v>
      </c>
      <c r="N42" s="30">
        <v>0.25</v>
      </c>
      <c r="O42" s="30">
        <f>O36*7</f>
        <v>3.15</v>
      </c>
      <c r="P42" s="30">
        <f>P36*7</f>
        <v>35</v>
      </c>
      <c r="Q42" s="30">
        <f>Q36*7</f>
        <v>31.150000000000002</v>
      </c>
      <c r="R42" s="30">
        <f>R36*7</f>
        <v>39.9</v>
      </c>
      <c r="S42" s="30">
        <f>S36*7</f>
        <v>8.75</v>
      </c>
      <c r="T42" s="78">
        <f>T8</f>
        <v>1270</v>
      </c>
    </row>
    <row r="43" spans="1:20" s="23" customFormat="1" x14ac:dyDescent="0.2">
      <c r="A43" s="65" t="s">
        <v>22</v>
      </c>
      <c r="B43" s="32">
        <f t="shared" si="0"/>
        <v>5904.05</v>
      </c>
      <c r="C43" s="33"/>
      <c r="D43" s="30">
        <v>3591</v>
      </c>
      <c r="E43" s="91">
        <f t="shared" ref="E43:M43" si="30">E36*8</f>
        <v>101.2</v>
      </c>
      <c r="F43" s="91">
        <f t="shared" si="30"/>
        <v>194.4</v>
      </c>
      <c r="G43" s="30">
        <f t="shared" si="30"/>
        <v>48.8</v>
      </c>
      <c r="H43" s="91">
        <f t="shared" si="30"/>
        <v>98</v>
      </c>
      <c r="I43" s="91">
        <f t="shared" si="30"/>
        <v>254</v>
      </c>
      <c r="J43" s="30">
        <f t="shared" si="30"/>
        <v>30.8</v>
      </c>
      <c r="K43" s="30">
        <f t="shared" si="30"/>
        <v>8</v>
      </c>
      <c r="L43" s="30">
        <f t="shared" si="30"/>
        <v>6.4</v>
      </c>
      <c r="M43" s="30">
        <f t="shared" si="30"/>
        <v>166.4</v>
      </c>
      <c r="N43" s="30">
        <v>0.25</v>
      </c>
      <c r="O43" s="30">
        <f>O36*8</f>
        <v>3.6</v>
      </c>
      <c r="P43" s="30">
        <f>P36*8</f>
        <v>40</v>
      </c>
      <c r="Q43" s="30">
        <f>Q36*8</f>
        <v>35.6</v>
      </c>
      <c r="R43" s="30">
        <f>R36*8</f>
        <v>45.6</v>
      </c>
      <c r="S43" s="30">
        <f>S36*8</f>
        <v>10</v>
      </c>
      <c r="T43" s="78">
        <f>T9</f>
        <v>1270</v>
      </c>
    </row>
    <row r="44" spans="1:20" s="23" customFormat="1" x14ac:dyDescent="0.2">
      <c r="A44" s="65" t="s">
        <v>23</v>
      </c>
      <c r="B44" s="32">
        <f t="shared" si="0"/>
        <v>7830.53</v>
      </c>
      <c r="C44" s="33"/>
      <c r="D44" s="30">
        <v>5387</v>
      </c>
      <c r="E44" s="91">
        <f t="shared" ref="E44:M44" si="31">E36*9</f>
        <v>113.85000000000001</v>
      </c>
      <c r="F44" s="91">
        <f t="shared" si="31"/>
        <v>218.70000000000002</v>
      </c>
      <c r="G44" s="30">
        <f t="shared" si="31"/>
        <v>54.9</v>
      </c>
      <c r="H44" s="91">
        <f t="shared" si="31"/>
        <v>110.25</v>
      </c>
      <c r="I44" s="91">
        <f t="shared" si="31"/>
        <v>285.75</v>
      </c>
      <c r="J44" s="30">
        <f t="shared" si="31"/>
        <v>34.65</v>
      </c>
      <c r="K44" s="30">
        <f t="shared" si="31"/>
        <v>9</v>
      </c>
      <c r="L44" s="30">
        <f t="shared" si="31"/>
        <v>7.2</v>
      </c>
      <c r="M44" s="30">
        <f t="shared" si="31"/>
        <v>187.20000000000002</v>
      </c>
      <c r="N44" s="30">
        <v>0.38</v>
      </c>
      <c r="O44" s="30">
        <f>O36*9</f>
        <v>4.05</v>
      </c>
      <c r="P44" s="30">
        <f>P36*9</f>
        <v>45</v>
      </c>
      <c r="Q44" s="30">
        <f>Q36*9</f>
        <v>40.050000000000004</v>
      </c>
      <c r="R44" s="30">
        <f>R36*9</f>
        <v>51.300000000000004</v>
      </c>
      <c r="S44" s="30">
        <f>S36*9</f>
        <v>11.25</v>
      </c>
      <c r="T44" s="78">
        <f>T10</f>
        <v>1270</v>
      </c>
    </row>
    <row r="45" spans="1:20" s="23" customFormat="1" x14ac:dyDescent="0.2">
      <c r="A45" s="65" t="s">
        <v>24</v>
      </c>
      <c r="B45" s="32">
        <f t="shared" si="0"/>
        <v>7960.88</v>
      </c>
      <c r="C45" s="33"/>
      <c r="D45" s="30">
        <v>5387</v>
      </c>
      <c r="E45" s="91">
        <f t="shared" ref="E45:M45" si="32">E36*10</f>
        <v>126.5</v>
      </c>
      <c r="F45" s="91">
        <f t="shared" si="32"/>
        <v>243</v>
      </c>
      <c r="G45" s="30">
        <f t="shared" si="32"/>
        <v>61</v>
      </c>
      <c r="H45" s="91">
        <f t="shared" si="32"/>
        <v>122.5</v>
      </c>
      <c r="I45" s="91">
        <f t="shared" si="32"/>
        <v>317.5</v>
      </c>
      <c r="J45" s="30">
        <f t="shared" si="32"/>
        <v>38.5</v>
      </c>
      <c r="K45" s="30">
        <f t="shared" si="32"/>
        <v>10</v>
      </c>
      <c r="L45" s="30">
        <f t="shared" si="32"/>
        <v>8</v>
      </c>
      <c r="M45" s="30">
        <f t="shared" si="32"/>
        <v>208</v>
      </c>
      <c r="N45" s="30">
        <v>0.38</v>
      </c>
      <c r="O45" s="30">
        <f>O36*10</f>
        <v>4.5</v>
      </c>
      <c r="P45" s="30">
        <f>P36*10</f>
        <v>50</v>
      </c>
      <c r="Q45" s="30">
        <f>Q36*10</f>
        <v>44.5</v>
      </c>
      <c r="R45" s="30">
        <f>R36*10</f>
        <v>57</v>
      </c>
      <c r="S45" s="30">
        <f>S36*10</f>
        <v>12.5</v>
      </c>
      <c r="T45" s="78">
        <f>T41</f>
        <v>1270</v>
      </c>
    </row>
    <row r="46" spans="1:20" s="23" customFormat="1" x14ac:dyDescent="0.2">
      <c r="A46" s="65" t="s">
        <v>25</v>
      </c>
      <c r="B46" s="32">
        <f t="shared" si="0"/>
        <v>8091.2300000000005</v>
      </c>
      <c r="C46" s="33"/>
      <c r="D46" s="30">
        <v>5387</v>
      </c>
      <c r="E46" s="91">
        <f t="shared" ref="E46:M46" si="33">E36*11</f>
        <v>139.15</v>
      </c>
      <c r="F46" s="91">
        <f t="shared" si="33"/>
        <v>267.3</v>
      </c>
      <c r="G46" s="30">
        <f t="shared" si="33"/>
        <v>67.099999999999994</v>
      </c>
      <c r="H46" s="91">
        <f t="shared" si="33"/>
        <v>134.75</v>
      </c>
      <c r="I46" s="91">
        <f t="shared" si="33"/>
        <v>349.25</v>
      </c>
      <c r="J46" s="30">
        <f t="shared" si="33"/>
        <v>42.35</v>
      </c>
      <c r="K46" s="30">
        <f t="shared" si="33"/>
        <v>11</v>
      </c>
      <c r="L46" s="30">
        <f t="shared" si="33"/>
        <v>8.8000000000000007</v>
      </c>
      <c r="M46" s="30">
        <f t="shared" si="33"/>
        <v>228.8</v>
      </c>
      <c r="N46" s="30">
        <v>0.38</v>
      </c>
      <c r="O46" s="30">
        <f>O36*11</f>
        <v>4.95</v>
      </c>
      <c r="P46" s="30">
        <f>P36*11</f>
        <v>55</v>
      </c>
      <c r="Q46" s="30">
        <f>Q36*11</f>
        <v>48.95</v>
      </c>
      <c r="R46" s="30">
        <f>R36*11</f>
        <v>62.7</v>
      </c>
      <c r="S46" s="30">
        <f>S36*11</f>
        <v>13.75</v>
      </c>
      <c r="T46" s="78">
        <f>T41</f>
        <v>1270</v>
      </c>
    </row>
    <row r="47" spans="1:20" s="4" customFormat="1" x14ac:dyDescent="0.2">
      <c r="A47" s="8"/>
      <c r="B47" s="10"/>
      <c r="C47" s="18"/>
      <c r="D47" s="1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1"/>
      <c r="R47" s="21"/>
      <c r="S47" s="21"/>
      <c r="T47" s="80"/>
    </row>
    <row r="48" spans="1:20" s="5" customFormat="1" ht="14.25" customHeight="1" x14ac:dyDescent="0.2">
      <c r="A48" s="61" t="s">
        <v>52</v>
      </c>
      <c r="B48" s="57"/>
      <c r="C48" s="57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5"/>
      <c r="P48" s="25"/>
      <c r="Q48" s="21"/>
      <c r="R48" s="21"/>
      <c r="S48" s="21"/>
      <c r="T48" s="80"/>
    </row>
    <row r="49" spans="1:40" s="5" customFormat="1" x14ac:dyDescent="0.2">
      <c r="A49" s="6"/>
      <c r="B49" s="6"/>
      <c r="C49" s="6"/>
      <c r="D49" s="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1"/>
      <c r="R49" s="21"/>
      <c r="S49" s="21"/>
      <c r="T49" s="81"/>
    </row>
    <row r="50" spans="1:40" s="5" customFormat="1" ht="15.75" customHeight="1" x14ac:dyDescent="0.2">
      <c r="A50" s="6"/>
      <c r="B50" s="6"/>
      <c r="C50" s="6"/>
      <c r="D50" s="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1"/>
      <c r="R50" s="21"/>
      <c r="S50" s="21"/>
      <c r="T50" s="81"/>
    </row>
    <row r="51" spans="1:40" s="5" customFormat="1" ht="15.75" customHeight="1" x14ac:dyDescent="0.2">
      <c r="A51" s="6"/>
      <c r="B51" s="6"/>
      <c r="C51" s="6"/>
      <c r="D51" s="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1"/>
      <c r="R51" s="21"/>
      <c r="S51" s="21"/>
      <c r="T51" s="81"/>
    </row>
    <row r="52" spans="1:40" s="5" customFormat="1" ht="15.75" customHeight="1" x14ac:dyDescent="0.2">
      <c r="A52" s="6"/>
      <c r="B52" s="6"/>
      <c r="C52" s="6"/>
      <c r="D52" s="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1"/>
      <c r="R52" s="21"/>
      <c r="S52" s="21"/>
      <c r="T52" s="81"/>
    </row>
    <row r="53" spans="1:40" s="5" customFormat="1" ht="15.75" customHeight="1" x14ac:dyDescent="0.2">
      <c r="A53" s="6"/>
      <c r="B53" s="6"/>
      <c r="C53" s="6"/>
      <c r="D53" s="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1"/>
      <c r="R53" s="21"/>
      <c r="S53" s="21"/>
      <c r="T53" s="81"/>
    </row>
    <row r="54" spans="1:40" s="5" customFormat="1" ht="15.75" customHeight="1" x14ac:dyDescent="0.2">
      <c r="A54" s="6"/>
      <c r="B54" s="6"/>
      <c r="C54" s="6"/>
      <c r="D54" s="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1"/>
      <c r="R54" s="21"/>
      <c r="S54" s="21"/>
      <c r="T54" s="81"/>
    </row>
    <row r="55" spans="1:40" s="5" customFormat="1" ht="15.75" customHeight="1" x14ac:dyDescent="0.2">
      <c r="A55" s="6"/>
      <c r="B55" s="6"/>
      <c r="C55" s="6"/>
      <c r="D55" s="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1"/>
      <c r="R55" s="21"/>
      <c r="S55" s="21"/>
      <c r="T55" s="81"/>
    </row>
    <row r="56" spans="1:40" s="5" customFormat="1" ht="15.75" customHeight="1" x14ac:dyDescent="0.2">
      <c r="A56" s="6"/>
      <c r="B56" s="6"/>
      <c r="C56" s="6"/>
      <c r="D56" s="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1"/>
      <c r="R56" s="21"/>
      <c r="S56" s="21"/>
      <c r="T56" s="81"/>
    </row>
    <row r="57" spans="1:40" s="5" customFormat="1" ht="15.75" customHeight="1" x14ac:dyDescent="0.2">
      <c r="A57" s="6"/>
      <c r="B57" s="6"/>
      <c r="C57" s="6"/>
      <c r="D57" s="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1"/>
      <c r="R57" s="21"/>
      <c r="S57" s="21"/>
      <c r="T57" s="81"/>
    </row>
    <row r="58" spans="1:40" s="5" customFormat="1" ht="15.75" customHeight="1" x14ac:dyDescent="0.2">
      <c r="A58" s="6"/>
      <c r="B58" s="6"/>
      <c r="C58" s="6"/>
      <c r="D58" s="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1"/>
      <c r="R58" s="21"/>
      <c r="S58" s="21"/>
      <c r="T58" s="81"/>
    </row>
    <row r="59" spans="1:40" s="5" customFormat="1" ht="15.75" customHeight="1" x14ac:dyDescent="0.2">
      <c r="A59" s="6"/>
      <c r="B59" s="6"/>
      <c r="C59" s="6"/>
      <c r="D59" s="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1"/>
      <c r="R59" s="21"/>
      <c r="S59" s="21"/>
      <c r="T59" s="81"/>
    </row>
    <row r="60" spans="1:40" s="5" customFormat="1" ht="15.75" customHeight="1" x14ac:dyDescent="0.2">
      <c r="A60" s="6"/>
      <c r="B60" s="6"/>
      <c r="C60" s="6"/>
      <c r="D60" s="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1"/>
      <c r="R60" s="21"/>
      <c r="S60" s="21"/>
      <c r="T60" s="81"/>
    </row>
    <row r="61" spans="1:40" s="5" customFormat="1" ht="15.75" customHeight="1" x14ac:dyDescent="0.2">
      <c r="A61" s="6"/>
      <c r="B61" s="6"/>
      <c r="C61" s="6"/>
      <c r="D61" s="6"/>
      <c r="E61" s="94"/>
      <c r="F61" s="94"/>
      <c r="G61" s="26"/>
      <c r="H61" s="94"/>
      <c r="I61" s="94"/>
      <c r="J61" s="26"/>
      <c r="K61" s="26"/>
      <c r="L61" s="26"/>
      <c r="M61" s="26"/>
      <c r="N61" s="26"/>
      <c r="O61" s="26"/>
      <c r="P61" s="26"/>
      <c r="Q61" s="21"/>
      <c r="R61" s="21"/>
      <c r="S61" s="21"/>
      <c r="T61" s="81"/>
    </row>
    <row r="62" spans="1:40" s="7" customFormat="1" ht="49.7" customHeight="1" x14ac:dyDescent="0.2">
      <c r="A62" s="119" t="s">
        <v>2</v>
      </c>
      <c r="B62" s="120" t="s">
        <v>3</v>
      </c>
      <c r="C62" s="131" t="s">
        <v>4</v>
      </c>
      <c r="D62" s="122" t="s">
        <v>5</v>
      </c>
      <c r="E62" s="121" t="s">
        <v>43</v>
      </c>
      <c r="F62" s="121" t="s">
        <v>37</v>
      </c>
      <c r="G62" s="122" t="s">
        <v>41</v>
      </c>
      <c r="H62" s="121" t="s">
        <v>6</v>
      </c>
      <c r="I62" s="123" t="s">
        <v>7</v>
      </c>
      <c r="J62" s="122" t="s">
        <v>8</v>
      </c>
      <c r="K62" s="122" t="s">
        <v>42</v>
      </c>
      <c r="L62" s="124" t="s">
        <v>45</v>
      </c>
      <c r="M62" s="122" t="s">
        <v>38</v>
      </c>
      <c r="N62" s="125" t="s">
        <v>34</v>
      </c>
      <c r="O62" s="125" t="str">
        <f>O4</f>
        <v>Sustainabilty Fee</v>
      </c>
      <c r="P62" s="126" t="s">
        <v>40</v>
      </c>
      <c r="Q62" s="126" t="s">
        <v>44</v>
      </c>
      <c r="R62" s="126" t="s">
        <v>61</v>
      </c>
      <c r="S62" s="126" t="s">
        <v>62</v>
      </c>
      <c r="T62" s="127" t="s">
        <v>39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36" customHeight="1" x14ac:dyDescent="0.2">
      <c r="A63" s="140" t="s">
        <v>27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9"/>
      <c r="R63" s="99"/>
      <c r="S63" s="99"/>
      <c r="T63" s="101"/>
    </row>
    <row r="64" spans="1:40" s="23" customFormat="1" x14ac:dyDescent="0.2">
      <c r="A64" s="65" t="s">
        <v>15</v>
      </c>
      <c r="B64" s="32">
        <f>SUM(C64:T64)</f>
        <v>660.03000000000009</v>
      </c>
      <c r="C64" s="30">
        <v>555</v>
      </c>
      <c r="D64" s="31"/>
      <c r="E64" s="91">
        <v>6.25</v>
      </c>
      <c r="F64" s="91">
        <v>17.5</v>
      </c>
      <c r="G64" s="30">
        <f>G12</f>
        <v>6.1</v>
      </c>
      <c r="H64" s="92"/>
      <c r="I64" s="91">
        <f>I12</f>
        <v>31.75</v>
      </c>
      <c r="J64" s="30">
        <f>J12</f>
        <v>3.85</v>
      </c>
      <c r="K64" s="30">
        <f>K12</f>
        <v>1</v>
      </c>
      <c r="L64" s="30">
        <v>0.8</v>
      </c>
      <c r="M64" s="30">
        <f>M12</f>
        <v>20.8</v>
      </c>
      <c r="N64" s="30">
        <v>0.13</v>
      </c>
      <c r="O64" s="30">
        <f>O12</f>
        <v>0.45</v>
      </c>
      <c r="P64" s="30">
        <f>P12</f>
        <v>5</v>
      </c>
      <c r="Q64" s="30">
        <v>4.45</v>
      </c>
      <c r="R64" s="30">
        <v>5.7</v>
      </c>
      <c r="S64" s="30">
        <f>S12</f>
        <v>1.25</v>
      </c>
      <c r="T64" s="79"/>
    </row>
    <row r="65" spans="1:20" s="23" customFormat="1" x14ac:dyDescent="0.2">
      <c r="A65" s="65" t="s">
        <v>16</v>
      </c>
      <c r="B65" s="32">
        <f t="shared" ref="B65:B80" si="34">SUM(C65:T65)</f>
        <v>764.93000000000006</v>
      </c>
      <c r="C65" s="30">
        <v>555</v>
      </c>
      <c r="D65" s="31"/>
      <c r="E65" s="91">
        <f>E64*2</f>
        <v>12.5</v>
      </c>
      <c r="F65" s="91">
        <f>F64*2</f>
        <v>35</v>
      </c>
      <c r="G65" s="30">
        <f>G64*2</f>
        <v>12.2</v>
      </c>
      <c r="H65" s="92"/>
      <c r="I65" s="91">
        <f>I64*2</f>
        <v>63.5</v>
      </c>
      <c r="J65" s="30">
        <f>J64*2</f>
        <v>7.7</v>
      </c>
      <c r="K65" s="30">
        <f>K64*2</f>
        <v>2</v>
      </c>
      <c r="L65" s="30">
        <f>L64*2</f>
        <v>1.6</v>
      </c>
      <c r="M65" s="30">
        <f>M64*2</f>
        <v>41.6</v>
      </c>
      <c r="N65" s="30">
        <v>0.13</v>
      </c>
      <c r="O65" s="30">
        <f>O64*2</f>
        <v>0.9</v>
      </c>
      <c r="P65" s="30">
        <f>P64*2</f>
        <v>10</v>
      </c>
      <c r="Q65" s="30">
        <f>Q64*2</f>
        <v>8.9</v>
      </c>
      <c r="R65" s="30">
        <f>R64*2</f>
        <v>11.4</v>
      </c>
      <c r="S65" s="30">
        <f>S64*2</f>
        <v>2.5</v>
      </c>
      <c r="T65" s="79"/>
    </row>
    <row r="66" spans="1:20" s="23" customFormat="1" x14ac:dyDescent="0.2">
      <c r="A66" s="65" t="s">
        <v>17</v>
      </c>
      <c r="B66" s="32">
        <f t="shared" si="34"/>
        <v>1423.9499999999998</v>
      </c>
      <c r="C66" s="30">
        <v>1109</v>
      </c>
      <c r="D66" s="31"/>
      <c r="E66" s="91">
        <f>E64*3</f>
        <v>18.75</v>
      </c>
      <c r="F66" s="91">
        <f>F64*3</f>
        <v>52.5</v>
      </c>
      <c r="G66" s="30">
        <f>G64*3</f>
        <v>18.299999999999997</v>
      </c>
      <c r="H66" s="92"/>
      <c r="I66" s="91">
        <f>I64*3</f>
        <v>95.25</v>
      </c>
      <c r="J66" s="30">
        <f>J64*3</f>
        <v>11.55</v>
      </c>
      <c r="K66" s="30">
        <f>K64*3</f>
        <v>3</v>
      </c>
      <c r="L66" s="30">
        <f>L64*3</f>
        <v>2.4000000000000004</v>
      </c>
      <c r="M66" s="30">
        <f>M64*3</f>
        <v>62.400000000000006</v>
      </c>
      <c r="N66" s="30">
        <v>0.25</v>
      </c>
      <c r="O66" s="30">
        <f>O64*3</f>
        <v>1.35</v>
      </c>
      <c r="P66" s="30">
        <f>P64*3</f>
        <v>15</v>
      </c>
      <c r="Q66" s="30">
        <f>Q64*3</f>
        <v>13.350000000000001</v>
      </c>
      <c r="R66" s="30">
        <f>R64*3</f>
        <v>17.100000000000001</v>
      </c>
      <c r="S66" s="30">
        <f>S64*3</f>
        <v>3.75</v>
      </c>
      <c r="T66" s="79"/>
    </row>
    <row r="67" spans="1:20" s="23" customFormat="1" x14ac:dyDescent="0.2">
      <c r="A67" s="65" t="s">
        <v>18</v>
      </c>
      <c r="B67" s="32">
        <f t="shared" si="34"/>
        <v>1528.8500000000001</v>
      </c>
      <c r="C67" s="30">
        <v>1109</v>
      </c>
      <c r="D67" s="31"/>
      <c r="E67" s="91">
        <f>E64*4</f>
        <v>25</v>
      </c>
      <c r="F67" s="91">
        <f>F64*4</f>
        <v>70</v>
      </c>
      <c r="G67" s="30">
        <f>G64*4</f>
        <v>24.4</v>
      </c>
      <c r="H67" s="92"/>
      <c r="I67" s="91">
        <f>I64*4</f>
        <v>127</v>
      </c>
      <c r="J67" s="30">
        <f>J64*4</f>
        <v>15.4</v>
      </c>
      <c r="K67" s="30">
        <f>K64*4</f>
        <v>4</v>
      </c>
      <c r="L67" s="30">
        <f>L64*4</f>
        <v>3.2</v>
      </c>
      <c r="M67" s="30">
        <f>M64*4</f>
        <v>83.2</v>
      </c>
      <c r="N67" s="30">
        <v>0.25</v>
      </c>
      <c r="O67" s="30">
        <f>O64*4</f>
        <v>1.8</v>
      </c>
      <c r="P67" s="30">
        <f>P64*4</f>
        <v>20</v>
      </c>
      <c r="Q67" s="30">
        <f>Q64*4</f>
        <v>17.8</v>
      </c>
      <c r="R67" s="30">
        <f>R64*4</f>
        <v>22.8</v>
      </c>
      <c r="S67" s="30">
        <f>S64*4</f>
        <v>5</v>
      </c>
      <c r="T67" s="79"/>
    </row>
    <row r="68" spans="1:20" s="23" customFormat="1" x14ac:dyDescent="0.2">
      <c r="A68" s="65" t="s">
        <v>19</v>
      </c>
      <c r="B68" s="32">
        <f t="shared" si="34"/>
        <v>1633.75</v>
      </c>
      <c r="C68" s="30">
        <v>1109</v>
      </c>
      <c r="D68" s="31"/>
      <c r="E68" s="91">
        <f>E64*5</f>
        <v>31.25</v>
      </c>
      <c r="F68" s="91">
        <f>F64*5</f>
        <v>87.5</v>
      </c>
      <c r="G68" s="30">
        <f>G64*5</f>
        <v>30.5</v>
      </c>
      <c r="H68" s="92"/>
      <c r="I68" s="91">
        <f>I64*5</f>
        <v>158.75</v>
      </c>
      <c r="J68" s="30">
        <f>J64*5</f>
        <v>19.25</v>
      </c>
      <c r="K68" s="30">
        <f>K64*5</f>
        <v>5</v>
      </c>
      <c r="L68" s="30">
        <f>L64*5</f>
        <v>4</v>
      </c>
      <c r="M68" s="30">
        <f>M64*5</f>
        <v>104</v>
      </c>
      <c r="N68" s="30">
        <v>0.25</v>
      </c>
      <c r="O68" s="30">
        <f>O64*5</f>
        <v>2.25</v>
      </c>
      <c r="P68" s="30">
        <f>P64*5</f>
        <v>25</v>
      </c>
      <c r="Q68" s="30">
        <f>Q64*5</f>
        <v>22.25</v>
      </c>
      <c r="R68" s="30">
        <f>R64*5</f>
        <v>28.5</v>
      </c>
      <c r="S68" s="30">
        <f>S64*5</f>
        <v>6.25</v>
      </c>
      <c r="T68" s="79"/>
    </row>
    <row r="69" spans="1:20" s="23" customFormat="1" x14ac:dyDescent="0.2">
      <c r="A69" s="65" t="s">
        <v>20</v>
      </c>
      <c r="B69" s="32">
        <f t="shared" si="34"/>
        <v>3563.7799999999997</v>
      </c>
      <c r="C69" s="30">
        <v>1664</v>
      </c>
      <c r="D69" s="31"/>
      <c r="E69" s="91">
        <f>E64*6</f>
        <v>37.5</v>
      </c>
      <c r="F69" s="91">
        <f>F64*6</f>
        <v>105</v>
      </c>
      <c r="G69" s="30">
        <f>G64*6</f>
        <v>36.599999999999994</v>
      </c>
      <c r="H69" s="92"/>
      <c r="I69" s="91">
        <f>I64*6</f>
        <v>190.5</v>
      </c>
      <c r="J69" s="30">
        <f>J64*6</f>
        <v>23.1</v>
      </c>
      <c r="K69" s="30">
        <f>K64*6</f>
        <v>6</v>
      </c>
      <c r="L69" s="30">
        <f>L64*6</f>
        <v>4.8000000000000007</v>
      </c>
      <c r="M69" s="30">
        <f>M64*6</f>
        <v>124.80000000000001</v>
      </c>
      <c r="N69" s="30">
        <v>0.38</v>
      </c>
      <c r="O69" s="30">
        <f>O64*6</f>
        <v>2.7</v>
      </c>
      <c r="P69" s="30">
        <f>P64*6</f>
        <v>30</v>
      </c>
      <c r="Q69" s="30">
        <f>Q64*6</f>
        <v>26.700000000000003</v>
      </c>
      <c r="R69" s="30">
        <f>R64*6</f>
        <v>34.200000000000003</v>
      </c>
      <c r="S69" s="30">
        <f>S64*6</f>
        <v>7.5</v>
      </c>
      <c r="T69" s="78">
        <f>T6</f>
        <v>1270</v>
      </c>
    </row>
    <row r="70" spans="1:20" s="23" customFormat="1" x14ac:dyDescent="0.2">
      <c r="A70" s="65" t="s">
        <v>21</v>
      </c>
      <c r="B70" s="32">
        <f t="shared" si="34"/>
        <v>3668.68</v>
      </c>
      <c r="C70" s="30">
        <v>1664</v>
      </c>
      <c r="D70" s="31"/>
      <c r="E70" s="91">
        <f>E64*7</f>
        <v>43.75</v>
      </c>
      <c r="F70" s="91">
        <f>F64*7</f>
        <v>122.5</v>
      </c>
      <c r="G70" s="30">
        <f>G64*7</f>
        <v>42.699999999999996</v>
      </c>
      <c r="H70" s="92"/>
      <c r="I70" s="91">
        <f>I64*7</f>
        <v>222.25</v>
      </c>
      <c r="J70" s="30">
        <f>J64*7</f>
        <v>26.95</v>
      </c>
      <c r="K70" s="30">
        <f>K64*7</f>
        <v>7</v>
      </c>
      <c r="L70" s="30">
        <f>L64*7</f>
        <v>5.6000000000000005</v>
      </c>
      <c r="M70" s="30">
        <f>M64*7</f>
        <v>145.6</v>
      </c>
      <c r="N70" s="30">
        <v>0.38</v>
      </c>
      <c r="O70" s="30">
        <f>O64*7</f>
        <v>3.15</v>
      </c>
      <c r="P70" s="30">
        <f>P64*7</f>
        <v>35</v>
      </c>
      <c r="Q70" s="30">
        <f>Q64*7</f>
        <v>31.150000000000002</v>
      </c>
      <c r="R70" s="30">
        <f>R64*7</f>
        <v>39.9</v>
      </c>
      <c r="S70" s="30">
        <f>S64*7</f>
        <v>8.75</v>
      </c>
      <c r="T70" s="78">
        <f>T69</f>
        <v>1270</v>
      </c>
    </row>
    <row r="71" spans="1:20" s="23" customFormat="1" x14ac:dyDescent="0.2">
      <c r="A71" s="65" t="s">
        <v>22</v>
      </c>
      <c r="B71" s="32">
        <f t="shared" si="34"/>
        <v>3773.5800000000004</v>
      </c>
      <c r="C71" s="30">
        <v>1664</v>
      </c>
      <c r="D71" s="31"/>
      <c r="E71" s="91">
        <f>E64*8</f>
        <v>50</v>
      </c>
      <c r="F71" s="91">
        <f>F64*8</f>
        <v>140</v>
      </c>
      <c r="G71" s="30">
        <f>G64*8</f>
        <v>48.8</v>
      </c>
      <c r="H71" s="92"/>
      <c r="I71" s="91">
        <f>I64*8</f>
        <v>254</v>
      </c>
      <c r="J71" s="30">
        <f>J64*8</f>
        <v>30.8</v>
      </c>
      <c r="K71" s="30">
        <f>K64*8</f>
        <v>8</v>
      </c>
      <c r="L71" s="30">
        <f>L64*8</f>
        <v>6.4</v>
      </c>
      <c r="M71" s="30">
        <f>M64*8</f>
        <v>166.4</v>
      </c>
      <c r="N71" s="30">
        <v>0.38</v>
      </c>
      <c r="O71" s="30">
        <f>O64*8</f>
        <v>3.6</v>
      </c>
      <c r="P71" s="30">
        <f>P64*8</f>
        <v>40</v>
      </c>
      <c r="Q71" s="30">
        <f>Q64*8</f>
        <v>35.6</v>
      </c>
      <c r="R71" s="30">
        <f>R64*8</f>
        <v>45.6</v>
      </c>
      <c r="S71" s="30">
        <f>S64*8</f>
        <v>10</v>
      </c>
      <c r="T71" s="78">
        <f>T69</f>
        <v>1270</v>
      </c>
    </row>
    <row r="72" spans="1:20" s="23" customFormat="1" ht="33" customHeight="1" x14ac:dyDescent="0.2">
      <c r="A72" s="140" t="s">
        <v>28</v>
      </c>
      <c r="B72" s="102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103"/>
    </row>
    <row r="73" spans="1:20" s="23" customFormat="1" x14ac:dyDescent="0.2">
      <c r="A73" s="65" t="s">
        <v>15</v>
      </c>
      <c r="B73" s="32">
        <f t="shared" si="34"/>
        <v>1961.03</v>
      </c>
      <c r="C73" s="31" t="s">
        <v>31</v>
      </c>
      <c r="D73" s="30">
        <v>1856</v>
      </c>
      <c r="E73" s="91">
        <f>E64</f>
        <v>6.25</v>
      </c>
      <c r="F73" s="91">
        <f>F64</f>
        <v>17.5</v>
      </c>
      <c r="G73" s="30">
        <f>G64</f>
        <v>6.1</v>
      </c>
      <c r="H73" s="92"/>
      <c r="I73" s="91">
        <f t="shared" ref="I73:Q73" si="35">I64</f>
        <v>31.75</v>
      </c>
      <c r="J73" s="30">
        <f t="shared" si="35"/>
        <v>3.85</v>
      </c>
      <c r="K73" s="30">
        <f t="shared" si="35"/>
        <v>1</v>
      </c>
      <c r="L73" s="30">
        <f t="shared" si="35"/>
        <v>0.8</v>
      </c>
      <c r="M73" s="30">
        <f t="shared" si="35"/>
        <v>20.8</v>
      </c>
      <c r="N73" s="30">
        <f t="shared" si="35"/>
        <v>0.13</v>
      </c>
      <c r="O73" s="30">
        <f t="shared" si="35"/>
        <v>0.45</v>
      </c>
      <c r="P73" s="30">
        <f t="shared" si="35"/>
        <v>5</v>
      </c>
      <c r="Q73" s="30">
        <f t="shared" si="35"/>
        <v>4.45</v>
      </c>
      <c r="R73" s="30">
        <v>5.7</v>
      </c>
      <c r="S73" s="30">
        <v>1.25</v>
      </c>
      <c r="T73" s="84"/>
    </row>
    <row r="74" spans="1:20" s="23" customFormat="1" x14ac:dyDescent="0.2">
      <c r="A74" s="65" t="s">
        <v>16</v>
      </c>
      <c r="B74" s="32">
        <f t="shared" si="34"/>
        <v>2065.9300000000003</v>
      </c>
      <c r="C74" s="31"/>
      <c r="D74" s="30">
        <v>1856</v>
      </c>
      <c r="E74" s="91">
        <f>E73*2</f>
        <v>12.5</v>
      </c>
      <c r="F74" s="91">
        <f>F73*2</f>
        <v>35</v>
      </c>
      <c r="G74" s="30">
        <f>G73*2</f>
        <v>12.2</v>
      </c>
      <c r="H74" s="92"/>
      <c r="I74" s="91">
        <f>I73*2</f>
        <v>63.5</v>
      </c>
      <c r="J74" s="30">
        <f>J73*2</f>
        <v>7.7</v>
      </c>
      <c r="K74" s="30">
        <f>K73*2</f>
        <v>2</v>
      </c>
      <c r="L74" s="30">
        <f>L73*2</f>
        <v>1.6</v>
      </c>
      <c r="M74" s="30">
        <f>M73*2</f>
        <v>41.6</v>
      </c>
      <c r="N74" s="30">
        <v>0.13</v>
      </c>
      <c r="O74" s="30">
        <f>O73*2</f>
        <v>0.9</v>
      </c>
      <c r="P74" s="30">
        <f>P73*2</f>
        <v>10</v>
      </c>
      <c r="Q74" s="30">
        <f>Q73*2</f>
        <v>8.9</v>
      </c>
      <c r="R74" s="30">
        <f>R73*2</f>
        <v>11.4</v>
      </c>
      <c r="S74" s="30">
        <f>S73*2</f>
        <v>2.5</v>
      </c>
      <c r="T74" s="84"/>
    </row>
    <row r="75" spans="1:20" s="23" customFormat="1" x14ac:dyDescent="0.2">
      <c r="A75" s="65" t="s">
        <v>17</v>
      </c>
      <c r="B75" s="32">
        <f t="shared" si="34"/>
        <v>4025.9500000000003</v>
      </c>
      <c r="C75" s="31"/>
      <c r="D75" s="30">
        <v>3711</v>
      </c>
      <c r="E75" s="91">
        <f>E73*3</f>
        <v>18.75</v>
      </c>
      <c r="F75" s="91">
        <f>F73*3</f>
        <v>52.5</v>
      </c>
      <c r="G75" s="30">
        <f>G73*3</f>
        <v>18.299999999999997</v>
      </c>
      <c r="H75" s="92"/>
      <c r="I75" s="91">
        <f>I73*3</f>
        <v>95.25</v>
      </c>
      <c r="J75" s="30">
        <f>J73*3</f>
        <v>11.55</v>
      </c>
      <c r="K75" s="30">
        <f>K73*3</f>
        <v>3</v>
      </c>
      <c r="L75" s="30">
        <f>L73*3</f>
        <v>2.4000000000000004</v>
      </c>
      <c r="M75" s="30">
        <f>M73*3</f>
        <v>62.400000000000006</v>
      </c>
      <c r="N75" s="30">
        <v>0.25</v>
      </c>
      <c r="O75" s="30">
        <f>O73*3</f>
        <v>1.35</v>
      </c>
      <c r="P75" s="30">
        <f>P73*3</f>
        <v>15</v>
      </c>
      <c r="Q75" s="30">
        <f>Q73*3</f>
        <v>13.350000000000001</v>
      </c>
      <c r="R75" s="30">
        <f>R73*3</f>
        <v>17.100000000000001</v>
      </c>
      <c r="S75" s="30">
        <f>S73*3</f>
        <v>3.75</v>
      </c>
      <c r="T75" s="84"/>
    </row>
    <row r="76" spans="1:20" s="23" customFormat="1" x14ac:dyDescent="0.2">
      <c r="A76" s="65" t="s">
        <v>18</v>
      </c>
      <c r="B76" s="32">
        <f t="shared" si="34"/>
        <v>4130.8500000000004</v>
      </c>
      <c r="C76" s="31"/>
      <c r="D76" s="30">
        <v>3711</v>
      </c>
      <c r="E76" s="91">
        <f>E73*4</f>
        <v>25</v>
      </c>
      <c r="F76" s="91">
        <f>F73*4</f>
        <v>70</v>
      </c>
      <c r="G76" s="30">
        <f>G73*4</f>
        <v>24.4</v>
      </c>
      <c r="H76" s="92"/>
      <c r="I76" s="91">
        <f>I73*4</f>
        <v>127</v>
      </c>
      <c r="J76" s="30">
        <f>J73*4</f>
        <v>15.4</v>
      </c>
      <c r="K76" s="30">
        <f>K73*4</f>
        <v>4</v>
      </c>
      <c r="L76" s="30">
        <f>L73*4</f>
        <v>3.2</v>
      </c>
      <c r="M76" s="30">
        <f>M73*4</f>
        <v>83.2</v>
      </c>
      <c r="N76" s="30">
        <v>0.25</v>
      </c>
      <c r="O76" s="30">
        <f>O73*4</f>
        <v>1.8</v>
      </c>
      <c r="P76" s="30">
        <f>P73*4</f>
        <v>20</v>
      </c>
      <c r="Q76" s="30">
        <f>Q73*4</f>
        <v>17.8</v>
      </c>
      <c r="R76" s="30">
        <f>R73*4</f>
        <v>22.8</v>
      </c>
      <c r="S76" s="30">
        <f>S73*4</f>
        <v>5</v>
      </c>
      <c r="T76" s="84"/>
    </row>
    <row r="77" spans="1:20" s="23" customFormat="1" x14ac:dyDescent="0.2">
      <c r="A77" s="65" t="s">
        <v>19</v>
      </c>
      <c r="B77" s="32">
        <f t="shared" si="34"/>
        <v>4235.75</v>
      </c>
      <c r="C77" s="31"/>
      <c r="D77" s="30">
        <v>3711</v>
      </c>
      <c r="E77" s="91">
        <f>E73*5</f>
        <v>31.25</v>
      </c>
      <c r="F77" s="91">
        <f>F73*5</f>
        <v>87.5</v>
      </c>
      <c r="G77" s="30">
        <f>G73*5</f>
        <v>30.5</v>
      </c>
      <c r="H77" s="92"/>
      <c r="I77" s="91">
        <f>I73*5</f>
        <v>158.75</v>
      </c>
      <c r="J77" s="30">
        <f>J73*5</f>
        <v>19.25</v>
      </c>
      <c r="K77" s="30">
        <f>K73*5</f>
        <v>5</v>
      </c>
      <c r="L77" s="30">
        <f>L73*5</f>
        <v>4</v>
      </c>
      <c r="M77" s="30">
        <f>M73*5</f>
        <v>104</v>
      </c>
      <c r="N77" s="30">
        <v>0.25</v>
      </c>
      <c r="O77" s="30">
        <f>O73*5</f>
        <v>2.25</v>
      </c>
      <c r="P77" s="30">
        <f>P73*5</f>
        <v>25</v>
      </c>
      <c r="Q77" s="30">
        <f>Q73*5</f>
        <v>22.25</v>
      </c>
      <c r="R77" s="30">
        <f>R73*5</f>
        <v>28.5</v>
      </c>
      <c r="S77" s="30">
        <f>S73*5</f>
        <v>6.25</v>
      </c>
      <c r="T77" s="84"/>
    </row>
    <row r="78" spans="1:20" s="23" customFormat="1" x14ac:dyDescent="0.2">
      <c r="A78" s="65" t="s">
        <v>20</v>
      </c>
      <c r="B78" s="32">
        <f t="shared" si="34"/>
        <v>7465.7800000000007</v>
      </c>
      <c r="C78" s="31"/>
      <c r="D78" s="30">
        <v>5566</v>
      </c>
      <c r="E78" s="91">
        <f>E73*6</f>
        <v>37.5</v>
      </c>
      <c r="F78" s="91">
        <f>F73*6</f>
        <v>105</v>
      </c>
      <c r="G78" s="30">
        <f>G73*6</f>
        <v>36.599999999999994</v>
      </c>
      <c r="H78" s="92"/>
      <c r="I78" s="91">
        <f>I73*6</f>
        <v>190.5</v>
      </c>
      <c r="J78" s="30">
        <f>J73*6</f>
        <v>23.1</v>
      </c>
      <c r="K78" s="30">
        <f>K73*6</f>
        <v>6</v>
      </c>
      <c r="L78" s="30">
        <f>L73*6</f>
        <v>4.8000000000000007</v>
      </c>
      <c r="M78" s="30">
        <f>M73*6</f>
        <v>124.80000000000001</v>
      </c>
      <c r="N78" s="30">
        <v>0.38</v>
      </c>
      <c r="O78" s="30">
        <f>O73*6</f>
        <v>2.7</v>
      </c>
      <c r="P78" s="30">
        <f>P73*6</f>
        <v>30</v>
      </c>
      <c r="Q78" s="30">
        <f>Q73*6</f>
        <v>26.700000000000003</v>
      </c>
      <c r="R78" s="30">
        <f>R73*6</f>
        <v>34.200000000000003</v>
      </c>
      <c r="S78" s="30">
        <f>S73*6</f>
        <v>7.5</v>
      </c>
      <c r="T78" s="78">
        <f>T6</f>
        <v>1270</v>
      </c>
    </row>
    <row r="79" spans="1:20" s="23" customFormat="1" x14ac:dyDescent="0.2">
      <c r="A79" s="65" t="s">
        <v>21</v>
      </c>
      <c r="B79" s="32">
        <f t="shared" si="34"/>
        <v>7570.6799999999994</v>
      </c>
      <c r="C79" s="31"/>
      <c r="D79" s="30">
        <v>5566</v>
      </c>
      <c r="E79" s="91">
        <f>E73*7</f>
        <v>43.75</v>
      </c>
      <c r="F79" s="91">
        <f>F73*7</f>
        <v>122.5</v>
      </c>
      <c r="G79" s="30">
        <f>G73*7</f>
        <v>42.699999999999996</v>
      </c>
      <c r="H79" s="92"/>
      <c r="I79" s="91">
        <f>I73*7</f>
        <v>222.25</v>
      </c>
      <c r="J79" s="30">
        <f>J73*7</f>
        <v>26.95</v>
      </c>
      <c r="K79" s="30">
        <f>K73*7</f>
        <v>7</v>
      </c>
      <c r="L79" s="30">
        <f>L73*7</f>
        <v>5.6000000000000005</v>
      </c>
      <c r="M79" s="30">
        <f>M73*7</f>
        <v>145.6</v>
      </c>
      <c r="N79" s="30">
        <v>0.38</v>
      </c>
      <c r="O79" s="30">
        <f>O73*7</f>
        <v>3.15</v>
      </c>
      <c r="P79" s="30">
        <f>P73*7</f>
        <v>35</v>
      </c>
      <c r="Q79" s="30">
        <f>Q73*7</f>
        <v>31.150000000000002</v>
      </c>
      <c r="R79" s="30">
        <f>R73*7</f>
        <v>39.9</v>
      </c>
      <c r="S79" s="30">
        <f>S73*7</f>
        <v>8.75</v>
      </c>
      <c r="T79" s="78">
        <f>T78</f>
        <v>1270</v>
      </c>
    </row>
    <row r="80" spans="1:20" s="23" customFormat="1" x14ac:dyDescent="0.2">
      <c r="A80" s="65" t="s">
        <v>22</v>
      </c>
      <c r="B80" s="32">
        <f t="shared" si="34"/>
        <v>7675.5800000000008</v>
      </c>
      <c r="C80" s="31"/>
      <c r="D80" s="30">
        <v>5566</v>
      </c>
      <c r="E80" s="91">
        <f>E73*8</f>
        <v>50</v>
      </c>
      <c r="F80" s="91">
        <f>F73*8</f>
        <v>140</v>
      </c>
      <c r="G80" s="30">
        <f>G73*8</f>
        <v>48.8</v>
      </c>
      <c r="H80" s="92"/>
      <c r="I80" s="91">
        <f>I73*8</f>
        <v>254</v>
      </c>
      <c r="J80" s="30">
        <f>J73*8</f>
        <v>30.8</v>
      </c>
      <c r="K80" s="30">
        <f>K73*8</f>
        <v>8</v>
      </c>
      <c r="L80" s="30">
        <f>L73*8</f>
        <v>6.4</v>
      </c>
      <c r="M80" s="30">
        <f>M73*8</f>
        <v>166.4</v>
      </c>
      <c r="N80" s="30">
        <v>0.38</v>
      </c>
      <c r="O80" s="30">
        <f>O73*8</f>
        <v>3.6</v>
      </c>
      <c r="P80" s="30">
        <f>P73*8</f>
        <v>40</v>
      </c>
      <c r="Q80" s="30">
        <f>Q73*8</f>
        <v>35.6</v>
      </c>
      <c r="R80" s="30">
        <f>R73*8</f>
        <v>45.6</v>
      </c>
      <c r="S80" s="30">
        <f>S73*8</f>
        <v>10</v>
      </c>
      <c r="T80" s="78">
        <f>T78</f>
        <v>1270</v>
      </c>
    </row>
    <row r="81" spans="1:38" x14ac:dyDescent="0.2">
      <c r="A81" s="8"/>
      <c r="B81" s="10"/>
      <c r="C81" s="14"/>
      <c r="D81" s="12"/>
      <c r="E81" s="93"/>
      <c r="F81" s="93"/>
      <c r="G81" s="25"/>
      <c r="H81" s="93"/>
      <c r="I81" s="93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130" t="s">
        <v>31</v>
      </c>
    </row>
    <row r="82" spans="1:38" x14ac:dyDescent="0.2">
      <c r="A82" s="8"/>
      <c r="B82" s="10"/>
      <c r="C82" s="14"/>
      <c r="D82" s="12"/>
      <c r="E82" s="93"/>
      <c r="F82" s="93"/>
      <c r="G82" s="25"/>
      <c r="H82" s="93"/>
      <c r="I82" s="93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38" x14ac:dyDescent="0.2">
      <c r="A83" s="8"/>
      <c r="B83" s="10"/>
      <c r="C83" s="14"/>
      <c r="D83" s="12"/>
      <c r="E83" s="93"/>
      <c r="F83" s="93"/>
      <c r="G83" s="25"/>
      <c r="H83" s="93"/>
      <c r="I83" s="93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38" ht="18" customHeight="1" x14ac:dyDescent="0.2">
      <c r="A84" s="141" t="s">
        <v>59</v>
      </c>
      <c r="B84" s="141"/>
      <c r="C84" s="141"/>
      <c r="D84" s="141"/>
      <c r="E84" s="142"/>
      <c r="F84" s="95"/>
      <c r="G84" s="58"/>
      <c r="H84" s="95"/>
      <c r="I84" s="95"/>
      <c r="J84" s="9"/>
      <c r="K84" s="9"/>
      <c r="L84" s="9"/>
      <c r="M84" s="9"/>
      <c r="N84" s="43"/>
      <c r="O84" s="23"/>
    </row>
    <row r="85" spans="1:38" s="7" customFormat="1" ht="50.45" customHeight="1" x14ac:dyDescent="0.2">
      <c r="A85" s="119" t="s">
        <v>2</v>
      </c>
      <c r="B85" s="120" t="s">
        <v>3</v>
      </c>
      <c r="C85" s="120" t="s">
        <v>4</v>
      </c>
      <c r="D85" s="119" t="s">
        <v>5</v>
      </c>
      <c r="E85" s="121" t="s">
        <v>43</v>
      </c>
      <c r="F85" s="121" t="s">
        <v>37</v>
      </c>
      <c r="G85" s="122" t="s">
        <v>41</v>
      </c>
      <c r="H85" s="121" t="s">
        <v>6</v>
      </c>
      <c r="I85" s="123" t="s">
        <v>7</v>
      </c>
      <c r="J85" s="122" t="s">
        <v>8</v>
      </c>
      <c r="K85" s="122" t="s">
        <v>42</v>
      </c>
      <c r="L85" s="124" t="s">
        <v>45</v>
      </c>
      <c r="M85" s="122" t="s">
        <v>38</v>
      </c>
      <c r="N85" s="125" t="s">
        <v>34</v>
      </c>
      <c r="O85" s="125" t="str">
        <f>O62</f>
        <v>Sustainabilty Fee</v>
      </c>
      <c r="P85" s="126" t="s">
        <v>40</v>
      </c>
      <c r="Q85" s="126" t="s">
        <v>44</v>
      </c>
      <c r="R85" s="126" t="s">
        <v>61</v>
      </c>
      <c r="S85" s="126" t="s">
        <v>62</v>
      </c>
      <c r="T85" s="127" t="s">
        <v>39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x14ac:dyDescent="0.2">
      <c r="A86" s="128" t="s">
        <v>12</v>
      </c>
      <c r="B86" s="27">
        <f>SUM(C86:T86)</f>
        <v>7350.5</v>
      </c>
      <c r="C86" s="13">
        <v>4617.5</v>
      </c>
      <c r="D86" s="28"/>
      <c r="E86" s="91">
        <f>E6</f>
        <v>153</v>
      </c>
      <c r="F86" s="91">
        <f>F6</f>
        <v>309</v>
      </c>
      <c r="G86" s="30">
        <v>77</v>
      </c>
      <c r="H86" s="91"/>
      <c r="I86" s="91">
        <f>I6</f>
        <v>378</v>
      </c>
      <c r="J86" s="30">
        <v>48</v>
      </c>
      <c r="K86" s="30">
        <v>12</v>
      </c>
      <c r="L86" s="29">
        <v>10</v>
      </c>
      <c r="M86" s="30">
        <f>M10</f>
        <v>272</v>
      </c>
      <c r="N86" s="29">
        <v>0.5</v>
      </c>
      <c r="O86" s="29">
        <f>O6</f>
        <v>5</v>
      </c>
      <c r="P86" s="30">
        <f>P6</f>
        <v>59</v>
      </c>
      <c r="Q86" s="30">
        <v>56.5</v>
      </c>
      <c r="R86" s="30">
        <v>68</v>
      </c>
      <c r="S86" s="30">
        <v>15</v>
      </c>
      <c r="T86" s="78">
        <f>T6</f>
        <v>1270</v>
      </c>
    </row>
    <row r="87" spans="1:38" x14ac:dyDescent="0.2">
      <c r="A87" s="128" t="s">
        <v>13</v>
      </c>
      <c r="B87" s="27">
        <f>SUM(D87:T87)</f>
        <v>12554</v>
      </c>
      <c r="C87" s="28"/>
      <c r="D87" s="13">
        <v>9821</v>
      </c>
      <c r="E87" s="91">
        <f>E86</f>
        <v>153</v>
      </c>
      <c r="F87" s="91">
        <f>F86</f>
        <v>309</v>
      </c>
      <c r="G87" s="30">
        <v>77</v>
      </c>
      <c r="H87" s="91"/>
      <c r="I87" s="91">
        <f>I6</f>
        <v>378</v>
      </c>
      <c r="J87" s="30">
        <v>48</v>
      </c>
      <c r="K87" s="30">
        <v>12</v>
      </c>
      <c r="L87" s="29">
        <v>10</v>
      </c>
      <c r="M87" s="30">
        <f>M86</f>
        <v>272</v>
      </c>
      <c r="N87" s="29">
        <v>0.5</v>
      </c>
      <c r="O87" s="29">
        <f>O86</f>
        <v>5</v>
      </c>
      <c r="P87" s="30">
        <f>P86</f>
        <v>59</v>
      </c>
      <c r="Q87" s="30">
        <v>56.5</v>
      </c>
      <c r="R87" s="30">
        <v>68</v>
      </c>
      <c r="S87" s="30">
        <v>15</v>
      </c>
      <c r="T87" s="78">
        <f>T8</f>
        <v>1270</v>
      </c>
    </row>
    <row r="88" spans="1:38" ht="36" customHeight="1" x14ac:dyDescent="0.2">
      <c r="A88" s="140" t="s">
        <v>27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9"/>
      <c r="R88" s="100"/>
      <c r="S88" s="100"/>
      <c r="T88" s="101"/>
    </row>
    <row r="89" spans="1:38" s="23" customFormat="1" x14ac:dyDescent="0.2">
      <c r="A89" s="65" t="s">
        <v>15</v>
      </c>
      <c r="B89" s="32">
        <f>SUM(C89:T89)</f>
        <v>1260.03</v>
      </c>
      <c r="C89" s="30">
        <v>1155</v>
      </c>
      <c r="D89" s="31"/>
      <c r="E89" s="91">
        <f>E64</f>
        <v>6.25</v>
      </c>
      <c r="F89" s="91">
        <f>F64</f>
        <v>17.5</v>
      </c>
      <c r="G89" s="30">
        <f>G64</f>
        <v>6.1</v>
      </c>
      <c r="H89" s="92"/>
      <c r="I89" s="91">
        <f>I12</f>
        <v>31.75</v>
      </c>
      <c r="J89" s="30">
        <f>J64</f>
        <v>3.85</v>
      </c>
      <c r="K89" s="30">
        <f>K64</f>
        <v>1</v>
      </c>
      <c r="L89" s="30">
        <f>L64</f>
        <v>0.8</v>
      </c>
      <c r="M89" s="30">
        <f>M64</f>
        <v>20.8</v>
      </c>
      <c r="N89" s="30">
        <v>0.13</v>
      </c>
      <c r="O89" s="30">
        <f>O64</f>
        <v>0.45</v>
      </c>
      <c r="P89" s="30">
        <f>P64</f>
        <v>5</v>
      </c>
      <c r="Q89" s="30">
        <f>Q64</f>
        <v>4.45</v>
      </c>
      <c r="R89" s="30">
        <v>5.7</v>
      </c>
      <c r="S89" s="30">
        <f>S12</f>
        <v>1.25</v>
      </c>
      <c r="T89" s="79"/>
    </row>
    <row r="90" spans="1:38" s="23" customFormat="1" x14ac:dyDescent="0.2">
      <c r="A90" s="65" t="s">
        <v>16</v>
      </c>
      <c r="B90" s="32">
        <f t="shared" ref="B90:B105" si="36">SUM(C90:T90)</f>
        <v>1364.9300000000003</v>
      </c>
      <c r="C90" s="30">
        <v>1155</v>
      </c>
      <c r="D90" s="31"/>
      <c r="E90" s="91">
        <f>E89*2</f>
        <v>12.5</v>
      </c>
      <c r="F90" s="91">
        <f>F89*2</f>
        <v>35</v>
      </c>
      <c r="G90" s="30">
        <f>G89*2</f>
        <v>12.2</v>
      </c>
      <c r="H90" s="92"/>
      <c r="I90" s="91">
        <f>I89*2</f>
        <v>63.5</v>
      </c>
      <c r="J90" s="30">
        <f>J89*2</f>
        <v>7.7</v>
      </c>
      <c r="K90" s="30">
        <f>K89*2</f>
        <v>2</v>
      </c>
      <c r="L90" s="30">
        <f>L89*2</f>
        <v>1.6</v>
      </c>
      <c r="M90" s="30">
        <f>M89*2</f>
        <v>41.6</v>
      </c>
      <c r="N90" s="30">
        <v>0.13</v>
      </c>
      <c r="O90" s="30">
        <f>O89*2</f>
        <v>0.9</v>
      </c>
      <c r="P90" s="30">
        <f>P89*2</f>
        <v>10</v>
      </c>
      <c r="Q90" s="30">
        <f>Q89*2</f>
        <v>8.9</v>
      </c>
      <c r="R90" s="30">
        <f>R89*2</f>
        <v>11.4</v>
      </c>
      <c r="S90" s="30">
        <f>S89*2</f>
        <v>2.5</v>
      </c>
      <c r="T90" s="79"/>
    </row>
    <row r="91" spans="1:38" s="23" customFormat="1" x14ac:dyDescent="0.2">
      <c r="A91" s="65" t="s">
        <v>17</v>
      </c>
      <c r="B91" s="32">
        <f t="shared" si="36"/>
        <v>2623.9500000000003</v>
      </c>
      <c r="C91" s="30">
        <v>2309</v>
      </c>
      <c r="D91" s="31"/>
      <c r="E91" s="91">
        <f>E89*3</f>
        <v>18.75</v>
      </c>
      <c r="F91" s="91">
        <f>F89*3</f>
        <v>52.5</v>
      </c>
      <c r="G91" s="30">
        <f>G89*3</f>
        <v>18.299999999999997</v>
      </c>
      <c r="H91" s="92"/>
      <c r="I91" s="91">
        <f>I89*3</f>
        <v>95.25</v>
      </c>
      <c r="J91" s="30">
        <f>J89*3</f>
        <v>11.55</v>
      </c>
      <c r="K91" s="30">
        <f>K89*3</f>
        <v>3</v>
      </c>
      <c r="L91" s="30">
        <f>L89*3</f>
        <v>2.4000000000000004</v>
      </c>
      <c r="M91" s="30">
        <f>M89*3</f>
        <v>62.400000000000006</v>
      </c>
      <c r="N91" s="30">
        <v>0.25</v>
      </c>
      <c r="O91" s="30">
        <f>O89*3</f>
        <v>1.35</v>
      </c>
      <c r="P91" s="30">
        <f>P89*3</f>
        <v>15</v>
      </c>
      <c r="Q91" s="30">
        <f>Q89*3</f>
        <v>13.350000000000001</v>
      </c>
      <c r="R91" s="30">
        <f>R89*3</f>
        <v>17.100000000000001</v>
      </c>
      <c r="S91" s="30">
        <f>S89*3</f>
        <v>3.75</v>
      </c>
      <c r="T91" s="79"/>
    </row>
    <row r="92" spans="1:38" s="23" customFormat="1" x14ac:dyDescent="0.2">
      <c r="A92" s="65" t="s">
        <v>18</v>
      </c>
      <c r="B92" s="32">
        <f t="shared" si="36"/>
        <v>2728.8500000000004</v>
      </c>
      <c r="C92" s="30">
        <v>2309</v>
      </c>
      <c r="D92" s="31"/>
      <c r="E92" s="91">
        <f>E89*4</f>
        <v>25</v>
      </c>
      <c r="F92" s="91">
        <f>F89*4</f>
        <v>70</v>
      </c>
      <c r="G92" s="30">
        <f>G89*4</f>
        <v>24.4</v>
      </c>
      <c r="H92" s="92"/>
      <c r="I92" s="91">
        <f>I89*4</f>
        <v>127</v>
      </c>
      <c r="J92" s="30">
        <f>J89*4</f>
        <v>15.4</v>
      </c>
      <c r="K92" s="30">
        <f>K89*4</f>
        <v>4</v>
      </c>
      <c r="L92" s="30">
        <f>L89*4</f>
        <v>3.2</v>
      </c>
      <c r="M92" s="30">
        <f>M89*4</f>
        <v>83.2</v>
      </c>
      <c r="N92" s="30">
        <v>0.25</v>
      </c>
      <c r="O92" s="30">
        <f>O89*4</f>
        <v>1.8</v>
      </c>
      <c r="P92" s="30">
        <f>P89*4</f>
        <v>20</v>
      </c>
      <c r="Q92" s="30">
        <f>Q89*4</f>
        <v>17.8</v>
      </c>
      <c r="R92" s="30">
        <f>R89*4</f>
        <v>22.8</v>
      </c>
      <c r="S92" s="30">
        <f>S89*4</f>
        <v>5</v>
      </c>
      <c r="T92" s="79"/>
    </row>
    <row r="93" spans="1:38" s="23" customFormat="1" x14ac:dyDescent="0.2">
      <c r="A93" s="65" t="s">
        <v>19</v>
      </c>
      <c r="B93" s="32">
        <f t="shared" si="36"/>
        <v>2833.75</v>
      </c>
      <c r="C93" s="30">
        <v>2309</v>
      </c>
      <c r="D93" s="31"/>
      <c r="E93" s="91">
        <f>E89*5</f>
        <v>31.25</v>
      </c>
      <c r="F93" s="91">
        <f>F89*5</f>
        <v>87.5</v>
      </c>
      <c r="G93" s="30">
        <f>G89*5</f>
        <v>30.5</v>
      </c>
      <c r="H93" s="92"/>
      <c r="I93" s="91">
        <f>I89*5</f>
        <v>158.75</v>
      </c>
      <c r="J93" s="30">
        <f>J89*5</f>
        <v>19.25</v>
      </c>
      <c r="K93" s="30">
        <f>K89*5</f>
        <v>5</v>
      </c>
      <c r="L93" s="30">
        <f>L89*5</f>
        <v>4</v>
      </c>
      <c r="M93" s="30">
        <f>M89*5</f>
        <v>104</v>
      </c>
      <c r="N93" s="30">
        <v>0.25</v>
      </c>
      <c r="O93" s="30">
        <f>O89*5</f>
        <v>2.25</v>
      </c>
      <c r="P93" s="30">
        <f>P89*5</f>
        <v>25</v>
      </c>
      <c r="Q93" s="30">
        <f>Q89*5</f>
        <v>22.25</v>
      </c>
      <c r="R93" s="30">
        <f>R89*5</f>
        <v>28.5</v>
      </c>
      <c r="S93" s="30">
        <f>S89*5</f>
        <v>6.25</v>
      </c>
      <c r="T93" s="79"/>
    </row>
    <row r="94" spans="1:38" s="23" customFormat="1" x14ac:dyDescent="0.2">
      <c r="A94" s="65" t="s">
        <v>20</v>
      </c>
      <c r="B94" s="32">
        <f t="shared" si="36"/>
        <v>5363.78</v>
      </c>
      <c r="C94" s="30">
        <v>3464</v>
      </c>
      <c r="D94" s="31"/>
      <c r="E94" s="91">
        <f>E89*6</f>
        <v>37.5</v>
      </c>
      <c r="F94" s="91">
        <f>F89*6</f>
        <v>105</v>
      </c>
      <c r="G94" s="30">
        <f>G89*6</f>
        <v>36.599999999999994</v>
      </c>
      <c r="H94" s="92"/>
      <c r="I94" s="91">
        <f>I89*6</f>
        <v>190.5</v>
      </c>
      <c r="J94" s="30">
        <f>J89*6</f>
        <v>23.1</v>
      </c>
      <c r="K94" s="30">
        <f>K89*6</f>
        <v>6</v>
      </c>
      <c r="L94" s="30">
        <f>L89*6</f>
        <v>4.8000000000000007</v>
      </c>
      <c r="M94" s="30">
        <f>M89*6</f>
        <v>124.80000000000001</v>
      </c>
      <c r="N94" s="30">
        <v>0.38</v>
      </c>
      <c r="O94" s="30">
        <f>O89*6</f>
        <v>2.7</v>
      </c>
      <c r="P94" s="30">
        <f>P89*6</f>
        <v>30</v>
      </c>
      <c r="Q94" s="30">
        <f>Q89*6</f>
        <v>26.700000000000003</v>
      </c>
      <c r="R94" s="30">
        <f>R89*6</f>
        <v>34.200000000000003</v>
      </c>
      <c r="S94" s="30">
        <f>S89*6</f>
        <v>7.5</v>
      </c>
      <c r="T94" s="78">
        <f>T6</f>
        <v>1270</v>
      </c>
    </row>
    <row r="95" spans="1:38" s="23" customFormat="1" x14ac:dyDescent="0.2">
      <c r="A95" s="65" t="s">
        <v>21</v>
      </c>
      <c r="B95" s="32">
        <f t="shared" si="36"/>
        <v>5468.6799999999985</v>
      </c>
      <c r="C95" s="30">
        <v>3464</v>
      </c>
      <c r="D95" s="31"/>
      <c r="E95" s="91">
        <f>E89*7</f>
        <v>43.75</v>
      </c>
      <c r="F95" s="91">
        <f>F89*7</f>
        <v>122.5</v>
      </c>
      <c r="G95" s="30">
        <f>G89*7</f>
        <v>42.699999999999996</v>
      </c>
      <c r="H95" s="92"/>
      <c r="I95" s="91">
        <f>I89*7</f>
        <v>222.25</v>
      </c>
      <c r="J95" s="30">
        <f>J89*7</f>
        <v>26.95</v>
      </c>
      <c r="K95" s="30">
        <f>K89*7</f>
        <v>7</v>
      </c>
      <c r="L95" s="30">
        <f>L89*7</f>
        <v>5.6000000000000005</v>
      </c>
      <c r="M95" s="30">
        <f>M89*7</f>
        <v>145.6</v>
      </c>
      <c r="N95" s="30">
        <v>0.38</v>
      </c>
      <c r="O95" s="30">
        <f>O89*7</f>
        <v>3.15</v>
      </c>
      <c r="P95" s="30">
        <f>P89*7</f>
        <v>35</v>
      </c>
      <c r="Q95" s="30">
        <f>Q89*7</f>
        <v>31.150000000000002</v>
      </c>
      <c r="R95" s="30">
        <f>R89*7</f>
        <v>39.9</v>
      </c>
      <c r="S95" s="30">
        <f>S89*7</f>
        <v>8.75</v>
      </c>
      <c r="T95" s="78">
        <f>T8</f>
        <v>1270</v>
      </c>
    </row>
    <row r="96" spans="1:38" s="23" customFormat="1" x14ac:dyDescent="0.2">
      <c r="A96" s="65" t="s">
        <v>22</v>
      </c>
      <c r="B96" s="32">
        <f t="shared" si="36"/>
        <v>5573.5800000000017</v>
      </c>
      <c r="C96" s="30">
        <v>3464</v>
      </c>
      <c r="D96" s="31"/>
      <c r="E96" s="91">
        <f>E89*8</f>
        <v>50</v>
      </c>
      <c r="F96" s="91">
        <f>F89*8</f>
        <v>140</v>
      </c>
      <c r="G96" s="30">
        <f>G89*8</f>
        <v>48.8</v>
      </c>
      <c r="H96" s="92"/>
      <c r="I96" s="91">
        <f>I89*8</f>
        <v>254</v>
      </c>
      <c r="J96" s="30">
        <f>J89*8</f>
        <v>30.8</v>
      </c>
      <c r="K96" s="30">
        <f>K89*8</f>
        <v>8</v>
      </c>
      <c r="L96" s="30">
        <f>L89*8</f>
        <v>6.4</v>
      </c>
      <c r="M96" s="30">
        <f>M89*8</f>
        <v>166.4</v>
      </c>
      <c r="N96" s="30">
        <v>0.38</v>
      </c>
      <c r="O96" s="30">
        <f>O89*8</f>
        <v>3.6</v>
      </c>
      <c r="P96" s="30">
        <f>P89*8</f>
        <v>40</v>
      </c>
      <c r="Q96" s="30">
        <f>Q89*8</f>
        <v>35.6</v>
      </c>
      <c r="R96" s="30">
        <f>R89*8</f>
        <v>45.6</v>
      </c>
      <c r="S96" s="30">
        <f>S89*8</f>
        <v>10</v>
      </c>
      <c r="T96" s="78">
        <f>T9</f>
        <v>1270</v>
      </c>
    </row>
    <row r="97" spans="1:38" s="23" customFormat="1" ht="33" customHeight="1" x14ac:dyDescent="0.2">
      <c r="A97" s="140" t="s">
        <v>28</v>
      </c>
      <c r="B97" s="102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9"/>
      <c r="R97" s="100"/>
      <c r="S97" s="100"/>
      <c r="T97" s="101"/>
    </row>
    <row r="98" spans="1:38" s="23" customFormat="1" x14ac:dyDescent="0.2">
      <c r="A98" s="65" t="s">
        <v>15</v>
      </c>
      <c r="B98" s="32">
        <f t="shared" si="36"/>
        <v>2561.0299999999997</v>
      </c>
      <c r="C98" s="31"/>
      <c r="D98" s="30">
        <v>2456</v>
      </c>
      <c r="E98" s="91">
        <f>E64</f>
        <v>6.25</v>
      </c>
      <c r="F98" s="91">
        <f>F64</f>
        <v>17.5</v>
      </c>
      <c r="G98" s="30">
        <f>G64</f>
        <v>6.1</v>
      </c>
      <c r="H98" s="92"/>
      <c r="I98" s="91">
        <f>I64</f>
        <v>31.75</v>
      </c>
      <c r="J98" s="30">
        <f>J64</f>
        <v>3.85</v>
      </c>
      <c r="K98" s="30">
        <f>K64</f>
        <v>1</v>
      </c>
      <c r="L98" s="30">
        <f>L64</f>
        <v>0.8</v>
      </c>
      <c r="M98" s="30">
        <f>M89</f>
        <v>20.8</v>
      </c>
      <c r="N98" s="30">
        <v>0.13</v>
      </c>
      <c r="O98" s="30">
        <f>O64</f>
        <v>0.45</v>
      </c>
      <c r="P98" s="30">
        <f>P64</f>
        <v>5</v>
      </c>
      <c r="Q98" s="30">
        <f>Q64</f>
        <v>4.45</v>
      </c>
      <c r="R98" s="30">
        <v>5.7</v>
      </c>
      <c r="S98" s="30">
        <f>S12</f>
        <v>1.25</v>
      </c>
      <c r="T98" s="84"/>
    </row>
    <row r="99" spans="1:38" s="23" customFormat="1" x14ac:dyDescent="0.2">
      <c r="A99" s="65" t="s">
        <v>16</v>
      </c>
      <c r="B99" s="32">
        <f t="shared" si="36"/>
        <v>2665.93</v>
      </c>
      <c r="C99" s="31"/>
      <c r="D99" s="30">
        <v>2456</v>
      </c>
      <c r="E99" s="91">
        <f>E98*2</f>
        <v>12.5</v>
      </c>
      <c r="F99" s="91">
        <f>F98*2</f>
        <v>35</v>
      </c>
      <c r="G99" s="30">
        <f>G98*2</f>
        <v>12.2</v>
      </c>
      <c r="H99" s="92"/>
      <c r="I99" s="91">
        <f>I98*2</f>
        <v>63.5</v>
      </c>
      <c r="J99" s="30">
        <f>J98*2</f>
        <v>7.7</v>
      </c>
      <c r="K99" s="30">
        <f>K98*2</f>
        <v>2</v>
      </c>
      <c r="L99" s="30">
        <f>L98*2</f>
        <v>1.6</v>
      </c>
      <c r="M99" s="30">
        <f>M98*2</f>
        <v>41.6</v>
      </c>
      <c r="N99" s="30">
        <v>0.13</v>
      </c>
      <c r="O99" s="30">
        <f>O98*2</f>
        <v>0.9</v>
      </c>
      <c r="P99" s="30">
        <f>P98*2</f>
        <v>10</v>
      </c>
      <c r="Q99" s="30">
        <f>Q98*2</f>
        <v>8.9</v>
      </c>
      <c r="R99" s="30">
        <f>R98*2</f>
        <v>11.4</v>
      </c>
      <c r="S99" s="30">
        <f>S98*2</f>
        <v>2.5</v>
      </c>
      <c r="T99" s="84"/>
    </row>
    <row r="100" spans="1:38" s="23" customFormat="1" x14ac:dyDescent="0.2">
      <c r="A100" s="65" t="s">
        <v>17</v>
      </c>
      <c r="B100" s="32">
        <f t="shared" si="36"/>
        <v>5225.9500000000007</v>
      </c>
      <c r="C100" s="31"/>
      <c r="D100" s="30">
        <v>4911</v>
      </c>
      <c r="E100" s="91">
        <f>E98*3</f>
        <v>18.75</v>
      </c>
      <c r="F100" s="91">
        <f>F98*3</f>
        <v>52.5</v>
      </c>
      <c r="G100" s="30">
        <f>G98*3</f>
        <v>18.299999999999997</v>
      </c>
      <c r="H100" s="92"/>
      <c r="I100" s="91">
        <f>I98*3</f>
        <v>95.25</v>
      </c>
      <c r="J100" s="30">
        <f>J98*3</f>
        <v>11.55</v>
      </c>
      <c r="K100" s="30">
        <f>K98*3</f>
        <v>3</v>
      </c>
      <c r="L100" s="30">
        <f>L98*3</f>
        <v>2.4000000000000004</v>
      </c>
      <c r="M100" s="30">
        <f>M98*3</f>
        <v>62.400000000000006</v>
      </c>
      <c r="N100" s="30">
        <v>0.25</v>
      </c>
      <c r="O100" s="30">
        <f>O98*3</f>
        <v>1.35</v>
      </c>
      <c r="P100" s="30">
        <f>P98*3</f>
        <v>15</v>
      </c>
      <c r="Q100" s="30">
        <f>Q98*3</f>
        <v>13.350000000000001</v>
      </c>
      <c r="R100" s="30">
        <f>R98*3</f>
        <v>17.100000000000001</v>
      </c>
      <c r="S100" s="30">
        <f>S98*3</f>
        <v>3.75</v>
      </c>
      <c r="T100" s="84"/>
    </row>
    <row r="101" spans="1:38" s="23" customFormat="1" x14ac:dyDescent="0.2">
      <c r="A101" s="65" t="s">
        <v>18</v>
      </c>
      <c r="B101" s="32">
        <f t="shared" si="36"/>
        <v>5330.8499999999995</v>
      </c>
      <c r="C101" s="31"/>
      <c r="D101" s="30">
        <v>4911</v>
      </c>
      <c r="E101" s="91">
        <f>E98*4</f>
        <v>25</v>
      </c>
      <c r="F101" s="91">
        <f>F98*4</f>
        <v>70</v>
      </c>
      <c r="G101" s="30">
        <f>G98*4</f>
        <v>24.4</v>
      </c>
      <c r="H101" s="92"/>
      <c r="I101" s="91">
        <f>I98*4</f>
        <v>127</v>
      </c>
      <c r="J101" s="30">
        <f>J98*4</f>
        <v>15.4</v>
      </c>
      <c r="K101" s="30">
        <f>K98*4</f>
        <v>4</v>
      </c>
      <c r="L101" s="30">
        <f>L98*4</f>
        <v>3.2</v>
      </c>
      <c r="M101" s="30">
        <f>M98*4</f>
        <v>83.2</v>
      </c>
      <c r="N101" s="30">
        <v>0.25</v>
      </c>
      <c r="O101" s="30">
        <f>O98*4</f>
        <v>1.8</v>
      </c>
      <c r="P101" s="30">
        <f>P98*4</f>
        <v>20</v>
      </c>
      <c r="Q101" s="30">
        <f>Q98*4</f>
        <v>17.8</v>
      </c>
      <c r="R101" s="30">
        <f>R98*4</f>
        <v>22.8</v>
      </c>
      <c r="S101" s="30">
        <f>S98*4</f>
        <v>5</v>
      </c>
      <c r="T101" s="84"/>
    </row>
    <row r="102" spans="1:38" s="23" customFormat="1" x14ac:dyDescent="0.2">
      <c r="A102" s="65" t="s">
        <v>19</v>
      </c>
      <c r="B102" s="32">
        <f t="shared" si="36"/>
        <v>5435.75</v>
      </c>
      <c r="C102" s="31"/>
      <c r="D102" s="30">
        <v>4911</v>
      </c>
      <c r="E102" s="91">
        <f>E98*5</f>
        <v>31.25</v>
      </c>
      <c r="F102" s="91">
        <f>F98*5</f>
        <v>87.5</v>
      </c>
      <c r="G102" s="30">
        <f>G98*5</f>
        <v>30.5</v>
      </c>
      <c r="H102" s="92"/>
      <c r="I102" s="91">
        <f>I98*5</f>
        <v>158.75</v>
      </c>
      <c r="J102" s="30">
        <f>J98*5</f>
        <v>19.25</v>
      </c>
      <c r="K102" s="30">
        <f>K98*5</f>
        <v>5</v>
      </c>
      <c r="L102" s="30">
        <f>L98*5</f>
        <v>4</v>
      </c>
      <c r="M102" s="30">
        <f>M98*5</f>
        <v>104</v>
      </c>
      <c r="N102" s="30">
        <v>0.25</v>
      </c>
      <c r="O102" s="30">
        <f>O98*5</f>
        <v>2.25</v>
      </c>
      <c r="P102" s="30">
        <f>P98*5</f>
        <v>25</v>
      </c>
      <c r="Q102" s="30">
        <f>Q98*5</f>
        <v>22.25</v>
      </c>
      <c r="R102" s="30">
        <f>R98*5</f>
        <v>28.5</v>
      </c>
      <c r="S102" s="30">
        <f>S98*5</f>
        <v>6.25</v>
      </c>
      <c r="T102" s="84"/>
    </row>
    <row r="103" spans="1:38" s="23" customFormat="1" x14ac:dyDescent="0.2">
      <c r="A103" s="65" t="s">
        <v>20</v>
      </c>
      <c r="B103" s="32">
        <f t="shared" si="36"/>
        <v>9265.7800000000007</v>
      </c>
      <c r="C103" s="31"/>
      <c r="D103" s="30">
        <v>7366</v>
      </c>
      <c r="E103" s="91">
        <f>E98*6</f>
        <v>37.5</v>
      </c>
      <c r="F103" s="91">
        <f>F98*6</f>
        <v>105</v>
      </c>
      <c r="G103" s="30">
        <f>G98*6</f>
        <v>36.599999999999994</v>
      </c>
      <c r="H103" s="92"/>
      <c r="I103" s="91">
        <f>I98*6</f>
        <v>190.5</v>
      </c>
      <c r="J103" s="30">
        <f>J98*6</f>
        <v>23.1</v>
      </c>
      <c r="K103" s="30">
        <f>K98*6</f>
        <v>6</v>
      </c>
      <c r="L103" s="30">
        <f>L98*6</f>
        <v>4.8000000000000007</v>
      </c>
      <c r="M103" s="30">
        <f>M98*6</f>
        <v>124.80000000000001</v>
      </c>
      <c r="N103" s="30">
        <v>0.38</v>
      </c>
      <c r="O103" s="30">
        <f>O98*6</f>
        <v>2.7</v>
      </c>
      <c r="P103" s="30">
        <f>P98*6</f>
        <v>30</v>
      </c>
      <c r="Q103" s="30">
        <f>Q98*6</f>
        <v>26.700000000000003</v>
      </c>
      <c r="R103" s="30">
        <f>R98*6</f>
        <v>34.200000000000003</v>
      </c>
      <c r="S103" s="30">
        <f>S98*6</f>
        <v>7.5</v>
      </c>
      <c r="T103" s="78">
        <f>T6</f>
        <v>1270</v>
      </c>
    </row>
    <row r="104" spans="1:38" s="23" customFormat="1" x14ac:dyDescent="0.2">
      <c r="A104" s="65" t="s">
        <v>21</v>
      </c>
      <c r="B104" s="32">
        <f t="shared" si="36"/>
        <v>9370.68</v>
      </c>
      <c r="C104" s="31"/>
      <c r="D104" s="30">
        <v>7366</v>
      </c>
      <c r="E104" s="91">
        <f>E98*7</f>
        <v>43.75</v>
      </c>
      <c r="F104" s="91">
        <f>F98*7</f>
        <v>122.5</v>
      </c>
      <c r="G104" s="30">
        <f>G98*7</f>
        <v>42.699999999999996</v>
      </c>
      <c r="H104" s="92"/>
      <c r="I104" s="91">
        <f>I98*7</f>
        <v>222.25</v>
      </c>
      <c r="J104" s="30">
        <f>J98*7</f>
        <v>26.95</v>
      </c>
      <c r="K104" s="30">
        <f>K98*7</f>
        <v>7</v>
      </c>
      <c r="L104" s="30">
        <f>L98*7</f>
        <v>5.6000000000000005</v>
      </c>
      <c r="M104" s="30">
        <f>M98*7</f>
        <v>145.6</v>
      </c>
      <c r="N104" s="30">
        <v>0.38</v>
      </c>
      <c r="O104" s="30">
        <f>O98*7</f>
        <v>3.15</v>
      </c>
      <c r="P104" s="30">
        <f>P98*7</f>
        <v>35</v>
      </c>
      <c r="Q104" s="30">
        <f>Q98*7</f>
        <v>31.150000000000002</v>
      </c>
      <c r="R104" s="30">
        <f>R98*7</f>
        <v>39.9</v>
      </c>
      <c r="S104" s="30">
        <f>S98*7</f>
        <v>8.75</v>
      </c>
      <c r="T104" s="78">
        <f>T8</f>
        <v>1270</v>
      </c>
    </row>
    <row r="105" spans="1:38" s="23" customFormat="1" x14ac:dyDescent="0.2">
      <c r="A105" s="65" t="s">
        <v>22</v>
      </c>
      <c r="B105" s="32">
        <f t="shared" si="36"/>
        <v>9475.58</v>
      </c>
      <c r="C105" s="31"/>
      <c r="D105" s="30">
        <v>7366</v>
      </c>
      <c r="E105" s="91">
        <f>E98*8</f>
        <v>50</v>
      </c>
      <c r="F105" s="91">
        <f>F98*8</f>
        <v>140</v>
      </c>
      <c r="G105" s="30">
        <f>G98*8</f>
        <v>48.8</v>
      </c>
      <c r="H105" s="92"/>
      <c r="I105" s="91">
        <f>I98*8</f>
        <v>254</v>
      </c>
      <c r="J105" s="30">
        <f>J98*8</f>
        <v>30.8</v>
      </c>
      <c r="K105" s="30">
        <f>K98*8</f>
        <v>8</v>
      </c>
      <c r="L105" s="30">
        <f>L98*8</f>
        <v>6.4</v>
      </c>
      <c r="M105" s="30">
        <f>M98*8</f>
        <v>166.4</v>
      </c>
      <c r="N105" s="30">
        <v>0.38</v>
      </c>
      <c r="O105" s="30">
        <f>O98*8</f>
        <v>3.6</v>
      </c>
      <c r="P105" s="30">
        <f>P98*8</f>
        <v>40</v>
      </c>
      <c r="Q105" s="30">
        <f>Q98*8</f>
        <v>35.6</v>
      </c>
      <c r="R105" s="30">
        <f>R98*8</f>
        <v>45.6</v>
      </c>
      <c r="S105" s="30">
        <f>S98*8</f>
        <v>10</v>
      </c>
      <c r="T105" s="78">
        <f>T9</f>
        <v>1270</v>
      </c>
    </row>
    <row r="106" spans="1:38" s="5" customFormat="1" x14ac:dyDescent="0.2">
      <c r="A106" s="61" t="s">
        <v>52</v>
      </c>
      <c r="B106" s="61"/>
      <c r="C106" s="61"/>
      <c r="D106" s="61"/>
      <c r="E106" s="94"/>
      <c r="F106" s="94"/>
      <c r="G106" s="61"/>
      <c r="H106" s="94"/>
      <c r="I106" s="94"/>
      <c r="J106" s="61"/>
      <c r="K106" s="61"/>
      <c r="L106" s="61"/>
      <c r="M106" s="61"/>
      <c r="N106" s="26"/>
      <c r="O106" s="26"/>
      <c r="P106" s="26"/>
      <c r="Q106" s="21"/>
      <c r="R106" s="21"/>
      <c r="S106" s="21"/>
      <c r="T106" s="81"/>
    </row>
    <row r="107" spans="1:38" s="5" customFormat="1" x14ac:dyDescent="0.2">
      <c r="A107" s="6"/>
      <c r="B107" s="6"/>
      <c r="C107" s="6"/>
      <c r="D107" s="6"/>
      <c r="E107" s="94"/>
      <c r="F107" s="94"/>
      <c r="G107" s="26"/>
      <c r="H107" s="94"/>
      <c r="I107" s="94"/>
      <c r="J107" s="26"/>
      <c r="K107" s="26"/>
      <c r="L107" s="26"/>
      <c r="M107" s="26"/>
      <c r="N107" s="26"/>
      <c r="O107" s="26"/>
      <c r="P107" s="26"/>
      <c r="Q107" s="21"/>
      <c r="R107" s="21"/>
      <c r="S107" s="21"/>
      <c r="T107" s="81"/>
    </row>
    <row r="108" spans="1:38" s="5" customFormat="1" x14ac:dyDescent="0.2">
      <c r="A108" s="6"/>
      <c r="B108" s="6"/>
      <c r="C108" s="6"/>
      <c r="D108" s="6"/>
      <c r="E108" s="94"/>
      <c r="F108" s="94"/>
      <c r="G108" s="26"/>
      <c r="H108" s="94"/>
      <c r="I108" s="94"/>
      <c r="J108" s="26"/>
      <c r="K108" s="26"/>
      <c r="L108" s="26"/>
      <c r="M108" s="26"/>
      <c r="N108" s="26"/>
      <c r="O108" s="26"/>
      <c r="P108" s="26"/>
      <c r="Q108" s="21"/>
      <c r="R108" s="21"/>
      <c r="S108" s="21"/>
      <c r="T108" s="81"/>
    </row>
    <row r="109" spans="1:38" s="5" customFormat="1" x14ac:dyDescent="0.2">
      <c r="A109" s="6"/>
      <c r="B109" s="6"/>
      <c r="C109" s="6"/>
      <c r="D109" s="6"/>
      <c r="E109" s="94"/>
      <c r="F109" s="94"/>
      <c r="G109" s="26"/>
      <c r="H109" s="94"/>
      <c r="I109" s="94"/>
      <c r="J109" s="26"/>
      <c r="K109" s="26"/>
      <c r="L109" s="26"/>
      <c r="M109" s="26"/>
      <c r="N109" s="26"/>
      <c r="O109" s="26"/>
      <c r="P109" s="26"/>
      <c r="Q109" s="21"/>
      <c r="R109" s="21"/>
      <c r="S109" s="21"/>
      <c r="T109" s="81"/>
    </row>
    <row r="110" spans="1:38" s="5" customFormat="1" x14ac:dyDescent="0.2">
      <c r="A110" s="6"/>
      <c r="B110" s="6"/>
      <c r="C110" s="6"/>
      <c r="D110" s="6"/>
      <c r="E110" s="94"/>
      <c r="F110" s="94"/>
      <c r="G110" s="26"/>
      <c r="H110" s="94"/>
      <c r="I110" s="94"/>
      <c r="J110" s="26"/>
      <c r="K110" s="26"/>
      <c r="L110" s="26"/>
      <c r="M110" s="26"/>
      <c r="N110" s="26"/>
      <c r="O110" s="26"/>
      <c r="P110" s="26"/>
      <c r="Q110" s="21"/>
      <c r="R110" s="23"/>
      <c r="S110" s="23"/>
      <c r="T110" s="81"/>
    </row>
    <row r="111" spans="1:38" ht="18" customHeight="1" x14ac:dyDescent="0.2">
      <c r="A111" s="141" t="s">
        <v>48</v>
      </c>
      <c r="B111" s="141"/>
      <c r="C111" s="141"/>
      <c r="D111" s="141"/>
      <c r="E111" s="142"/>
      <c r="F111" s="95"/>
      <c r="G111" s="9"/>
      <c r="H111" s="95"/>
      <c r="I111" s="95"/>
      <c r="J111" s="9"/>
      <c r="K111" s="9"/>
      <c r="L111" s="9"/>
      <c r="M111" s="9"/>
      <c r="N111" s="43"/>
      <c r="O111" s="23"/>
    </row>
    <row r="112" spans="1:38" s="7" customFormat="1" ht="49.5" customHeight="1" x14ac:dyDescent="0.2">
      <c r="A112" s="119" t="s">
        <v>2</v>
      </c>
      <c r="B112" s="120" t="s">
        <v>3</v>
      </c>
      <c r="C112" s="120" t="s">
        <v>4</v>
      </c>
      <c r="D112" s="119" t="s">
        <v>5</v>
      </c>
      <c r="E112" s="121" t="s">
        <v>43</v>
      </c>
      <c r="F112" s="121" t="s">
        <v>37</v>
      </c>
      <c r="G112" s="122" t="s">
        <v>41</v>
      </c>
      <c r="H112" s="121" t="s">
        <v>6</v>
      </c>
      <c r="I112" s="123" t="s">
        <v>7</v>
      </c>
      <c r="J112" s="122" t="s">
        <v>8</v>
      </c>
      <c r="K112" s="122" t="s">
        <v>42</v>
      </c>
      <c r="L112" s="124" t="s">
        <v>45</v>
      </c>
      <c r="M112" s="122" t="s">
        <v>38</v>
      </c>
      <c r="N112" s="125" t="s">
        <v>34</v>
      </c>
      <c r="O112" s="125" t="str">
        <f>O85</f>
        <v>Sustainabilty Fee</v>
      </c>
      <c r="P112" s="126" t="s">
        <v>40</v>
      </c>
      <c r="Q112" s="126" t="s">
        <v>44</v>
      </c>
      <c r="R112" s="126" t="s">
        <v>61</v>
      </c>
      <c r="S112" s="126" t="s">
        <v>62</v>
      </c>
      <c r="T112" s="127" t="s">
        <v>39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20" s="23" customFormat="1" x14ac:dyDescent="0.2">
      <c r="A113" s="128" t="s">
        <v>12</v>
      </c>
      <c r="B113" s="32">
        <f>SUM(C113:T113)</f>
        <v>5360.5</v>
      </c>
      <c r="C113" s="30">
        <v>2627.5</v>
      </c>
      <c r="D113" s="35"/>
      <c r="E113" s="91">
        <f>E87</f>
        <v>153</v>
      </c>
      <c r="F113" s="91">
        <f>F86</f>
        <v>309</v>
      </c>
      <c r="G113" s="30">
        <v>77</v>
      </c>
      <c r="H113" s="91"/>
      <c r="I113" s="91">
        <f>I6</f>
        <v>378</v>
      </c>
      <c r="J113" s="30">
        <v>48</v>
      </c>
      <c r="K113" s="30">
        <v>12</v>
      </c>
      <c r="L113" s="30">
        <v>10</v>
      </c>
      <c r="M113" s="30">
        <f>M87</f>
        <v>272</v>
      </c>
      <c r="N113" s="30">
        <v>0.5</v>
      </c>
      <c r="O113" s="30">
        <f>O86</f>
        <v>5</v>
      </c>
      <c r="P113" s="30">
        <f>P87</f>
        <v>59</v>
      </c>
      <c r="Q113" s="30">
        <v>56.5</v>
      </c>
      <c r="R113" s="30">
        <v>68</v>
      </c>
      <c r="S113" s="30">
        <v>15</v>
      </c>
      <c r="T113" s="78">
        <f>T6</f>
        <v>1270</v>
      </c>
    </row>
    <row r="114" spans="1:20" s="23" customFormat="1" x14ac:dyDescent="0.2">
      <c r="A114" s="128" t="s">
        <v>13</v>
      </c>
      <c r="B114" s="32">
        <f>SUM(C114:T114)</f>
        <v>11604.5</v>
      </c>
      <c r="C114" s="35"/>
      <c r="D114" s="30">
        <v>8871.5</v>
      </c>
      <c r="E114" s="91">
        <f>E113</f>
        <v>153</v>
      </c>
      <c r="F114" s="91">
        <f>F86</f>
        <v>309</v>
      </c>
      <c r="G114" s="30">
        <v>77</v>
      </c>
      <c r="H114" s="91"/>
      <c r="I114" s="91">
        <f>I6</f>
        <v>378</v>
      </c>
      <c r="J114" s="30">
        <v>48</v>
      </c>
      <c r="K114" s="30">
        <v>12</v>
      </c>
      <c r="L114" s="30">
        <v>10</v>
      </c>
      <c r="M114" s="30">
        <f>M113</f>
        <v>272</v>
      </c>
      <c r="N114" s="30">
        <v>0.5</v>
      </c>
      <c r="O114" s="30">
        <f>O86</f>
        <v>5</v>
      </c>
      <c r="P114" s="30">
        <f>P113</f>
        <v>59</v>
      </c>
      <c r="Q114" s="30">
        <v>56.5</v>
      </c>
      <c r="R114" s="30">
        <v>68</v>
      </c>
      <c r="S114" s="30">
        <v>15</v>
      </c>
      <c r="T114" s="78">
        <f>T8</f>
        <v>1270</v>
      </c>
    </row>
    <row r="115" spans="1:20" s="23" customFormat="1" ht="36" customHeight="1" x14ac:dyDescent="0.2">
      <c r="A115" s="140" t="s">
        <v>27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9"/>
      <c r="R115" s="100"/>
      <c r="S115" s="100"/>
      <c r="T115" s="101"/>
    </row>
    <row r="116" spans="1:20" s="23" customFormat="1" x14ac:dyDescent="0.2">
      <c r="A116" s="65" t="s">
        <v>15</v>
      </c>
      <c r="B116" s="32">
        <f>SUM(C116:T116)</f>
        <v>762.03000000000009</v>
      </c>
      <c r="C116" s="30">
        <v>657</v>
      </c>
      <c r="D116" s="36"/>
      <c r="E116" s="91">
        <f>E89</f>
        <v>6.25</v>
      </c>
      <c r="F116" s="91">
        <f>F64</f>
        <v>17.5</v>
      </c>
      <c r="G116" s="30">
        <f>G64</f>
        <v>6.1</v>
      </c>
      <c r="H116" s="92"/>
      <c r="I116" s="91">
        <f>I12</f>
        <v>31.75</v>
      </c>
      <c r="J116" s="30">
        <f>J12</f>
        <v>3.85</v>
      </c>
      <c r="K116" s="30">
        <f>K64</f>
        <v>1</v>
      </c>
      <c r="L116" s="30">
        <f>L64</f>
        <v>0.8</v>
      </c>
      <c r="M116" s="30">
        <f>M89</f>
        <v>20.8</v>
      </c>
      <c r="N116" s="30">
        <v>0.13</v>
      </c>
      <c r="O116" s="30">
        <f>O89</f>
        <v>0.45</v>
      </c>
      <c r="P116" s="30">
        <f>P89</f>
        <v>5</v>
      </c>
      <c r="Q116" s="30">
        <f>Q89</f>
        <v>4.45</v>
      </c>
      <c r="R116" s="30">
        <v>5.7</v>
      </c>
      <c r="S116" s="30">
        <f>S12</f>
        <v>1.25</v>
      </c>
      <c r="T116" s="79"/>
    </row>
    <row r="117" spans="1:20" s="23" customFormat="1" x14ac:dyDescent="0.2">
      <c r="A117" s="65" t="s">
        <v>16</v>
      </c>
      <c r="B117" s="32">
        <f t="shared" ref="B117:B132" si="37">SUM(C117:T117)</f>
        <v>866.93000000000006</v>
      </c>
      <c r="C117" s="30">
        <v>657</v>
      </c>
      <c r="D117" s="36"/>
      <c r="E117" s="91">
        <f>E116*2</f>
        <v>12.5</v>
      </c>
      <c r="F117" s="91">
        <f>F116*2</f>
        <v>35</v>
      </c>
      <c r="G117" s="30">
        <f>G116*2</f>
        <v>12.2</v>
      </c>
      <c r="H117" s="92"/>
      <c r="I117" s="91">
        <f>I116*2</f>
        <v>63.5</v>
      </c>
      <c r="J117" s="30">
        <f>J116*2</f>
        <v>7.7</v>
      </c>
      <c r="K117" s="30">
        <f>K116*2</f>
        <v>2</v>
      </c>
      <c r="L117" s="30">
        <f>L116*2</f>
        <v>1.6</v>
      </c>
      <c r="M117" s="30">
        <f>M116*2</f>
        <v>41.6</v>
      </c>
      <c r="N117" s="30">
        <v>0.13</v>
      </c>
      <c r="O117" s="30">
        <f>O116*2</f>
        <v>0.9</v>
      </c>
      <c r="P117" s="30">
        <f>P116*2</f>
        <v>10</v>
      </c>
      <c r="Q117" s="30">
        <f>Q116*2</f>
        <v>8.9</v>
      </c>
      <c r="R117" s="30">
        <f>R116*2</f>
        <v>11.4</v>
      </c>
      <c r="S117" s="30">
        <f>S116*2</f>
        <v>2.5</v>
      </c>
      <c r="T117" s="79"/>
    </row>
    <row r="118" spans="1:20" s="23" customFormat="1" x14ac:dyDescent="0.2">
      <c r="A118" s="65" t="s">
        <v>17</v>
      </c>
      <c r="B118" s="32">
        <f t="shared" si="37"/>
        <v>1628.9499999999998</v>
      </c>
      <c r="C118" s="30">
        <v>1314</v>
      </c>
      <c r="D118" s="36"/>
      <c r="E118" s="91">
        <f>E116*3</f>
        <v>18.75</v>
      </c>
      <c r="F118" s="91">
        <f>F116*3</f>
        <v>52.5</v>
      </c>
      <c r="G118" s="30">
        <f>G116*3</f>
        <v>18.299999999999997</v>
      </c>
      <c r="H118" s="92"/>
      <c r="I118" s="91">
        <f>I116*3</f>
        <v>95.25</v>
      </c>
      <c r="J118" s="30">
        <f>J116*3</f>
        <v>11.55</v>
      </c>
      <c r="K118" s="30">
        <f>K116*3</f>
        <v>3</v>
      </c>
      <c r="L118" s="30">
        <f>L116*3</f>
        <v>2.4000000000000004</v>
      </c>
      <c r="M118" s="30">
        <f>M116*3</f>
        <v>62.400000000000006</v>
      </c>
      <c r="N118" s="30">
        <v>0.25</v>
      </c>
      <c r="O118" s="30">
        <f>O116*3</f>
        <v>1.35</v>
      </c>
      <c r="P118" s="30">
        <f>P116*3</f>
        <v>15</v>
      </c>
      <c r="Q118" s="30">
        <f>Q116*3</f>
        <v>13.350000000000001</v>
      </c>
      <c r="R118" s="30">
        <f>R116*3</f>
        <v>17.100000000000001</v>
      </c>
      <c r="S118" s="30">
        <f>S116*3</f>
        <v>3.75</v>
      </c>
      <c r="T118" s="79"/>
    </row>
    <row r="119" spans="1:20" s="23" customFormat="1" x14ac:dyDescent="0.2">
      <c r="A119" s="65" t="s">
        <v>18</v>
      </c>
      <c r="B119" s="32">
        <f t="shared" si="37"/>
        <v>1733.8500000000001</v>
      </c>
      <c r="C119" s="30">
        <v>1314</v>
      </c>
      <c r="D119" s="36"/>
      <c r="E119" s="91">
        <f>E116*4</f>
        <v>25</v>
      </c>
      <c r="F119" s="91">
        <f>F116*4</f>
        <v>70</v>
      </c>
      <c r="G119" s="30">
        <f>G116*4</f>
        <v>24.4</v>
      </c>
      <c r="H119" s="92"/>
      <c r="I119" s="91">
        <f>I116*4</f>
        <v>127</v>
      </c>
      <c r="J119" s="30">
        <f>J116*4</f>
        <v>15.4</v>
      </c>
      <c r="K119" s="30">
        <f>K116*4</f>
        <v>4</v>
      </c>
      <c r="L119" s="30">
        <f>L116*4</f>
        <v>3.2</v>
      </c>
      <c r="M119" s="30">
        <f>M116*4</f>
        <v>83.2</v>
      </c>
      <c r="N119" s="30">
        <v>0.25</v>
      </c>
      <c r="O119" s="30">
        <f>O116*4</f>
        <v>1.8</v>
      </c>
      <c r="P119" s="30">
        <f>P116*4</f>
        <v>20</v>
      </c>
      <c r="Q119" s="30">
        <f>Q116*4</f>
        <v>17.8</v>
      </c>
      <c r="R119" s="30">
        <f>R116*4</f>
        <v>22.8</v>
      </c>
      <c r="S119" s="30">
        <f>S116*4</f>
        <v>5</v>
      </c>
      <c r="T119" s="79"/>
    </row>
    <row r="120" spans="1:20" s="23" customFormat="1" x14ac:dyDescent="0.2">
      <c r="A120" s="65" t="s">
        <v>19</v>
      </c>
      <c r="B120" s="32">
        <f t="shared" si="37"/>
        <v>1838.75</v>
      </c>
      <c r="C120" s="30">
        <v>1314</v>
      </c>
      <c r="D120" s="36"/>
      <c r="E120" s="91">
        <f>E116*5</f>
        <v>31.25</v>
      </c>
      <c r="F120" s="91">
        <f>F116*5</f>
        <v>87.5</v>
      </c>
      <c r="G120" s="30">
        <f>G116*5</f>
        <v>30.5</v>
      </c>
      <c r="H120" s="92"/>
      <c r="I120" s="91">
        <f>I116*5</f>
        <v>158.75</v>
      </c>
      <c r="J120" s="30">
        <f>J116*5</f>
        <v>19.25</v>
      </c>
      <c r="K120" s="30">
        <f>K116*5</f>
        <v>5</v>
      </c>
      <c r="L120" s="30">
        <f>L116*5</f>
        <v>4</v>
      </c>
      <c r="M120" s="30">
        <f>M116*5</f>
        <v>104</v>
      </c>
      <c r="N120" s="30">
        <v>0.25</v>
      </c>
      <c r="O120" s="30">
        <f>O116*5</f>
        <v>2.25</v>
      </c>
      <c r="P120" s="30">
        <f>P116*5</f>
        <v>25</v>
      </c>
      <c r="Q120" s="30">
        <f>Q116*5</f>
        <v>22.25</v>
      </c>
      <c r="R120" s="30">
        <f>R116*5</f>
        <v>28.5</v>
      </c>
      <c r="S120" s="30">
        <f>S116*5</f>
        <v>6.25</v>
      </c>
      <c r="T120" s="79"/>
    </row>
    <row r="121" spans="1:20" s="23" customFormat="1" x14ac:dyDescent="0.2">
      <c r="A121" s="65" t="s">
        <v>20</v>
      </c>
      <c r="B121" s="32">
        <f t="shared" si="37"/>
        <v>3870.7799999999997</v>
      </c>
      <c r="C121" s="30">
        <v>1971</v>
      </c>
      <c r="D121" s="36"/>
      <c r="E121" s="91">
        <f>E116*6</f>
        <v>37.5</v>
      </c>
      <c r="F121" s="91">
        <f>F116*6</f>
        <v>105</v>
      </c>
      <c r="G121" s="30">
        <f>G116*6</f>
        <v>36.599999999999994</v>
      </c>
      <c r="H121" s="92"/>
      <c r="I121" s="91">
        <f>I116*6</f>
        <v>190.5</v>
      </c>
      <c r="J121" s="30">
        <f>J116*6</f>
        <v>23.1</v>
      </c>
      <c r="K121" s="30">
        <f>K116*6</f>
        <v>6</v>
      </c>
      <c r="L121" s="30">
        <f>L116*6</f>
        <v>4.8000000000000007</v>
      </c>
      <c r="M121" s="30">
        <f>M116*6</f>
        <v>124.80000000000001</v>
      </c>
      <c r="N121" s="30">
        <v>0.38</v>
      </c>
      <c r="O121" s="30">
        <f>O116*6</f>
        <v>2.7</v>
      </c>
      <c r="P121" s="30">
        <f>P116*6</f>
        <v>30</v>
      </c>
      <c r="Q121" s="30">
        <f>Q116*6</f>
        <v>26.700000000000003</v>
      </c>
      <c r="R121" s="30">
        <f>R116*6</f>
        <v>34.200000000000003</v>
      </c>
      <c r="S121" s="30">
        <f>S116*6</f>
        <v>7.5</v>
      </c>
      <c r="T121" s="78">
        <f>T6</f>
        <v>1270</v>
      </c>
    </row>
    <row r="122" spans="1:20" s="23" customFormat="1" x14ac:dyDescent="0.2">
      <c r="A122" s="65" t="s">
        <v>21</v>
      </c>
      <c r="B122" s="32">
        <f t="shared" si="37"/>
        <v>3975.68</v>
      </c>
      <c r="C122" s="30">
        <v>1971</v>
      </c>
      <c r="D122" s="36"/>
      <c r="E122" s="91">
        <f>E116*7</f>
        <v>43.75</v>
      </c>
      <c r="F122" s="91">
        <f>F116*7</f>
        <v>122.5</v>
      </c>
      <c r="G122" s="30">
        <f>G116*7</f>
        <v>42.699999999999996</v>
      </c>
      <c r="H122" s="92"/>
      <c r="I122" s="91">
        <f>I116*7</f>
        <v>222.25</v>
      </c>
      <c r="J122" s="30">
        <f>J116*7</f>
        <v>26.95</v>
      </c>
      <c r="K122" s="30">
        <f>K116*7</f>
        <v>7</v>
      </c>
      <c r="L122" s="30">
        <f>L116*7</f>
        <v>5.6000000000000005</v>
      </c>
      <c r="M122" s="30">
        <f>M116*7</f>
        <v>145.6</v>
      </c>
      <c r="N122" s="30">
        <v>0.38</v>
      </c>
      <c r="O122" s="30">
        <f>O116*7</f>
        <v>3.15</v>
      </c>
      <c r="P122" s="30">
        <f>P116*7</f>
        <v>35</v>
      </c>
      <c r="Q122" s="30">
        <f>Q116*7</f>
        <v>31.150000000000002</v>
      </c>
      <c r="R122" s="30">
        <f>R116*7</f>
        <v>39.9</v>
      </c>
      <c r="S122" s="30">
        <f>S116*7</f>
        <v>8.75</v>
      </c>
      <c r="T122" s="78">
        <f>T8</f>
        <v>1270</v>
      </c>
    </row>
    <row r="123" spans="1:20" s="23" customFormat="1" x14ac:dyDescent="0.2">
      <c r="A123" s="65" t="s">
        <v>22</v>
      </c>
      <c r="B123" s="32">
        <f t="shared" si="37"/>
        <v>4080.5800000000004</v>
      </c>
      <c r="C123" s="30">
        <v>1971</v>
      </c>
      <c r="D123" s="36"/>
      <c r="E123" s="91">
        <f>E116*8</f>
        <v>50</v>
      </c>
      <c r="F123" s="91">
        <f>F116*8</f>
        <v>140</v>
      </c>
      <c r="G123" s="30">
        <f>G116*8</f>
        <v>48.8</v>
      </c>
      <c r="H123" s="92"/>
      <c r="I123" s="91">
        <f>I116*8</f>
        <v>254</v>
      </c>
      <c r="J123" s="30">
        <f>J116*8</f>
        <v>30.8</v>
      </c>
      <c r="K123" s="30">
        <f>K116*8</f>
        <v>8</v>
      </c>
      <c r="L123" s="30">
        <f>L116*8</f>
        <v>6.4</v>
      </c>
      <c r="M123" s="30">
        <f>M116*8</f>
        <v>166.4</v>
      </c>
      <c r="N123" s="30">
        <v>0.38</v>
      </c>
      <c r="O123" s="30">
        <f>O116*8</f>
        <v>3.6</v>
      </c>
      <c r="P123" s="30">
        <f>P116*8</f>
        <v>40</v>
      </c>
      <c r="Q123" s="30">
        <f>Q116*8</f>
        <v>35.6</v>
      </c>
      <c r="R123" s="30">
        <f>R116*8</f>
        <v>45.6</v>
      </c>
      <c r="S123" s="30">
        <f>S116*8</f>
        <v>10</v>
      </c>
      <c r="T123" s="78">
        <f>T9</f>
        <v>1270</v>
      </c>
    </row>
    <row r="124" spans="1:20" s="23" customFormat="1" ht="33" customHeight="1" x14ac:dyDescent="0.2">
      <c r="A124" s="140" t="s">
        <v>28</v>
      </c>
      <c r="B124" s="102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9"/>
      <c r="R124" s="100"/>
      <c r="S124" s="100"/>
      <c r="T124" s="101"/>
    </row>
    <row r="125" spans="1:20" s="23" customFormat="1" x14ac:dyDescent="0.2">
      <c r="A125" s="65" t="s">
        <v>15</v>
      </c>
      <c r="B125" s="32">
        <f t="shared" si="37"/>
        <v>2323.0299999999997</v>
      </c>
      <c r="C125" s="36"/>
      <c r="D125" s="30">
        <v>2218</v>
      </c>
      <c r="E125" s="91">
        <f>E116</f>
        <v>6.25</v>
      </c>
      <c r="F125" s="91">
        <f>F64</f>
        <v>17.5</v>
      </c>
      <c r="G125" s="30">
        <f>G64</f>
        <v>6.1</v>
      </c>
      <c r="H125" s="92"/>
      <c r="I125" s="91">
        <f>I116</f>
        <v>31.75</v>
      </c>
      <c r="J125" s="30">
        <f>J89</f>
        <v>3.85</v>
      </c>
      <c r="K125" s="30">
        <f>K64</f>
        <v>1</v>
      </c>
      <c r="L125" s="30">
        <f>L64</f>
        <v>0.8</v>
      </c>
      <c r="M125" s="30">
        <f>M116</f>
        <v>20.8</v>
      </c>
      <c r="N125" s="30">
        <v>0.13</v>
      </c>
      <c r="O125" s="30">
        <f>O89</f>
        <v>0.45</v>
      </c>
      <c r="P125" s="30">
        <f>P64</f>
        <v>5</v>
      </c>
      <c r="Q125" s="30">
        <f>Q89</f>
        <v>4.45</v>
      </c>
      <c r="R125" s="30">
        <v>5.7</v>
      </c>
      <c r="S125" s="30">
        <f>S12</f>
        <v>1.25</v>
      </c>
      <c r="T125" s="84"/>
    </row>
    <row r="126" spans="1:20" s="23" customFormat="1" x14ac:dyDescent="0.2">
      <c r="A126" s="65" t="s">
        <v>16</v>
      </c>
      <c r="B126" s="32">
        <f t="shared" si="37"/>
        <v>2427.9299999999998</v>
      </c>
      <c r="C126" s="36"/>
      <c r="D126" s="30">
        <v>2218</v>
      </c>
      <c r="E126" s="91">
        <f>E125*2</f>
        <v>12.5</v>
      </c>
      <c r="F126" s="91">
        <f>F125*2</f>
        <v>35</v>
      </c>
      <c r="G126" s="30">
        <f>G125*2</f>
        <v>12.2</v>
      </c>
      <c r="H126" s="92"/>
      <c r="I126" s="91">
        <f>I125*2</f>
        <v>63.5</v>
      </c>
      <c r="J126" s="30">
        <f>J125*2</f>
        <v>7.7</v>
      </c>
      <c r="K126" s="30">
        <f>K125*2</f>
        <v>2</v>
      </c>
      <c r="L126" s="30">
        <f>L125*2</f>
        <v>1.6</v>
      </c>
      <c r="M126" s="30">
        <f>M125*2</f>
        <v>41.6</v>
      </c>
      <c r="N126" s="30">
        <v>0.13</v>
      </c>
      <c r="O126" s="30">
        <f>O125*2</f>
        <v>0.9</v>
      </c>
      <c r="P126" s="30">
        <f>P125*2</f>
        <v>10</v>
      </c>
      <c r="Q126" s="30">
        <f>Q125*2</f>
        <v>8.9</v>
      </c>
      <c r="R126" s="30">
        <f>R125*2</f>
        <v>11.4</v>
      </c>
      <c r="S126" s="30">
        <f>S125*2</f>
        <v>2.5</v>
      </c>
      <c r="T126" s="84"/>
    </row>
    <row r="127" spans="1:20" s="23" customFormat="1" x14ac:dyDescent="0.2">
      <c r="A127" s="65" t="s">
        <v>17</v>
      </c>
      <c r="B127" s="32">
        <f t="shared" si="37"/>
        <v>4750.9500000000007</v>
      </c>
      <c r="C127" s="36"/>
      <c r="D127" s="30">
        <v>4436</v>
      </c>
      <c r="E127" s="91">
        <f>E125*3</f>
        <v>18.75</v>
      </c>
      <c r="F127" s="91">
        <f>F125*3</f>
        <v>52.5</v>
      </c>
      <c r="G127" s="30">
        <f>G125*3</f>
        <v>18.299999999999997</v>
      </c>
      <c r="H127" s="92"/>
      <c r="I127" s="91">
        <f>I125*3</f>
        <v>95.25</v>
      </c>
      <c r="J127" s="30">
        <f>J125*3</f>
        <v>11.55</v>
      </c>
      <c r="K127" s="30">
        <f>K125*3</f>
        <v>3</v>
      </c>
      <c r="L127" s="30">
        <f>L125*3</f>
        <v>2.4000000000000004</v>
      </c>
      <c r="M127" s="30">
        <f>M125*3</f>
        <v>62.400000000000006</v>
      </c>
      <c r="N127" s="30">
        <v>0.25</v>
      </c>
      <c r="O127" s="30">
        <f>O125*3</f>
        <v>1.35</v>
      </c>
      <c r="P127" s="30">
        <f>P125*3</f>
        <v>15</v>
      </c>
      <c r="Q127" s="30">
        <f>Q125*3</f>
        <v>13.350000000000001</v>
      </c>
      <c r="R127" s="30">
        <f>R125*3</f>
        <v>17.100000000000001</v>
      </c>
      <c r="S127" s="30">
        <f>S125*3</f>
        <v>3.75</v>
      </c>
      <c r="T127" s="84"/>
    </row>
    <row r="128" spans="1:20" s="23" customFormat="1" x14ac:dyDescent="0.2">
      <c r="A128" s="65" t="s">
        <v>18</v>
      </c>
      <c r="B128" s="32">
        <f t="shared" si="37"/>
        <v>4855.8499999999995</v>
      </c>
      <c r="C128" s="36"/>
      <c r="D128" s="30">
        <v>4436</v>
      </c>
      <c r="E128" s="91">
        <f>E125*4</f>
        <v>25</v>
      </c>
      <c r="F128" s="91">
        <f>F125*4</f>
        <v>70</v>
      </c>
      <c r="G128" s="30">
        <f>G125*4</f>
        <v>24.4</v>
      </c>
      <c r="H128" s="92"/>
      <c r="I128" s="91">
        <f>I125*4</f>
        <v>127</v>
      </c>
      <c r="J128" s="30">
        <f>J125*4</f>
        <v>15.4</v>
      </c>
      <c r="K128" s="30">
        <f>K125*4</f>
        <v>4</v>
      </c>
      <c r="L128" s="30">
        <f>L125*4</f>
        <v>3.2</v>
      </c>
      <c r="M128" s="30">
        <f>M125*4</f>
        <v>83.2</v>
      </c>
      <c r="N128" s="30">
        <v>0.25</v>
      </c>
      <c r="O128" s="30">
        <f>O125*4</f>
        <v>1.8</v>
      </c>
      <c r="P128" s="30">
        <f>P125*4</f>
        <v>20</v>
      </c>
      <c r="Q128" s="30">
        <f>Q125*4</f>
        <v>17.8</v>
      </c>
      <c r="R128" s="30">
        <f>R125*4</f>
        <v>22.8</v>
      </c>
      <c r="S128" s="30">
        <f>S125*4</f>
        <v>5</v>
      </c>
      <c r="T128" s="84"/>
    </row>
    <row r="129" spans="1:38" s="23" customFormat="1" x14ac:dyDescent="0.2">
      <c r="A129" s="65" t="s">
        <v>19</v>
      </c>
      <c r="B129" s="32">
        <f t="shared" si="37"/>
        <v>4960.75</v>
      </c>
      <c r="C129" s="36"/>
      <c r="D129" s="30">
        <v>4436</v>
      </c>
      <c r="E129" s="91">
        <f>E125*5</f>
        <v>31.25</v>
      </c>
      <c r="F129" s="91">
        <f>F125*5</f>
        <v>87.5</v>
      </c>
      <c r="G129" s="30">
        <f>G125*5</f>
        <v>30.5</v>
      </c>
      <c r="H129" s="92"/>
      <c r="I129" s="91">
        <f>I125*5</f>
        <v>158.75</v>
      </c>
      <c r="J129" s="30">
        <f>J125*5</f>
        <v>19.25</v>
      </c>
      <c r="K129" s="30">
        <f>K125*5</f>
        <v>5</v>
      </c>
      <c r="L129" s="30">
        <f>L125*5</f>
        <v>4</v>
      </c>
      <c r="M129" s="30">
        <f>M125*5</f>
        <v>104</v>
      </c>
      <c r="N129" s="30">
        <v>0.25</v>
      </c>
      <c r="O129" s="30">
        <f>O125*5</f>
        <v>2.25</v>
      </c>
      <c r="P129" s="30">
        <f>P125*5</f>
        <v>25</v>
      </c>
      <c r="Q129" s="30">
        <f>Q125*5</f>
        <v>22.25</v>
      </c>
      <c r="R129" s="30">
        <f>R125*5</f>
        <v>28.5</v>
      </c>
      <c r="S129" s="30">
        <f>S125*5</f>
        <v>6.25</v>
      </c>
      <c r="T129" s="84"/>
    </row>
    <row r="130" spans="1:38" s="23" customFormat="1" x14ac:dyDescent="0.2">
      <c r="A130" s="65" t="s">
        <v>20</v>
      </c>
      <c r="B130" s="32">
        <f t="shared" si="37"/>
        <v>8553.7800000000007</v>
      </c>
      <c r="C130" s="36"/>
      <c r="D130" s="30">
        <v>6654</v>
      </c>
      <c r="E130" s="91">
        <f>E125*6</f>
        <v>37.5</v>
      </c>
      <c r="F130" s="91">
        <f>F125*6</f>
        <v>105</v>
      </c>
      <c r="G130" s="30">
        <f>G125*6</f>
        <v>36.599999999999994</v>
      </c>
      <c r="H130" s="92"/>
      <c r="I130" s="91">
        <f>I125*6</f>
        <v>190.5</v>
      </c>
      <c r="J130" s="30">
        <f>J125*6</f>
        <v>23.1</v>
      </c>
      <c r="K130" s="30">
        <f>K125*6</f>
        <v>6</v>
      </c>
      <c r="L130" s="30">
        <f>L125*6</f>
        <v>4.8000000000000007</v>
      </c>
      <c r="M130" s="30">
        <f>M125*6</f>
        <v>124.80000000000001</v>
      </c>
      <c r="N130" s="30">
        <v>0.38</v>
      </c>
      <c r="O130" s="30">
        <f>O125*6</f>
        <v>2.7</v>
      </c>
      <c r="P130" s="30">
        <f>P125*6</f>
        <v>30</v>
      </c>
      <c r="Q130" s="30">
        <f>Q125*6</f>
        <v>26.700000000000003</v>
      </c>
      <c r="R130" s="30">
        <f>R125*6</f>
        <v>34.200000000000003</v>
      </c>
      <c r="S130" s="30">
        <f>S125*6</f>
        <v>7.5</v>
      </c>
      <c r="T130" s="78">
        <f>T6</f>
        <v>1270</v>
      </c>
    </row>
    <row r="131" spans="1:38" s="23" customFormat="1" x14ac:dyDescent="0.2">
      <c r="A131" s="65" t="s">
        <v>21</v>
      </c>
      <c r="B131" s="32">
        <f t="shared" si="37"/>
        <v>8658.68</v>
      </c>
      <c r="C131" s="36"/>
      <c r="D131" s="30">
        <v>6654</v>
      </c>
      <c r="E131" s="91">
        <f>E125*7</f>
        <v>43.75</v>
      </c>
      <c r="F131" s="91">
        <f>F125*7</f>
        <v>122.5</v>
      </c>
      <c r="G131" s="30">
        <f>G125*7</f>
        <v>42.699999999999996</v>
      </c>
      <c r="H131" s="92"/>
      <c r="I131" s="91">
        <f>I125*7</f>
        <v>222.25</v>
      </c>
      <c r="J131" s="30">
        <f>J125*7</f>
        <v>26.95</v>
      </c>
      <c r="K131" s="30">
        <f>K125*7</f>
        <v>7</v>
      </c>
      <c r="L131" s="30">
        <f>L125*7</f>
        <v>5.6000000000000005</v>
      </c>
      <c r="M131" s="30">
        <f>M125*7</f>
        <v>145.6</v>
      </c>
      <c r="N131" s="30">
        <v>0.38</v>
      </c>
      <c r="O131" s="30">
        <f>O125*7</f>
        <v>3.15</v>
      </c>
      <c r="P131" s="30">
        <f>P125*7</f>
        <v>35</v>
      </c>
      <c r="Q131" s="30">
        <f>Q125*7</f>
        <v>31.150000000000002</v>
      </c>
      <c r="R131" s="30">
        <f>R125*7</f>
        <v>39.9</v>
      </c>
      <c r="S131" s="30">
        <f>S125*7</f>
        <v>8.75</v>
      </c>
      <c r="T131" s="78">
        <f>T8</f>
        <v>1270</v>
      </c>
    </row>
    <row r="132" spans="1:38" s="23" customFormat="1" x14ac:dyDescent="0.2">
      <c r="A132" s="65" t="s">
        <v>22</v>
      </c>
      <c r="B132" s="32">
        <f t="shared" si="37"/>
        <v>8763.5800000000017</v>
      </c>
      <c r="C132" s="36"/>
      <c r="D132" s="30">
        <v>6654</v>
      </c>
      <c r="E132" s="91">
        <f>E125*8</f>
        <v>50</v>
      </c>
      <c r="F132" s="91">
        <f>F125*8</f>
        <v>140</v>
      </c>
      <c r="G132" s="30">
        <f>G125*8</f>
        <v>48.8</v>
      </c>
      <c r="H132" s="92"/>
      <c r="I132" s="91">
        <f>I125*8</f>
        <v>254</v>
      </c>
      <c r="J132" s="30">
        <f>J125*8</f>
        <v>30.8</v>
      </c>
      <c r="K132" s="30">
        <f>K125*8</f>
        <v>8</v>
      </c>
      <c r="L132" s="30">
        <f>L125*8</f>
        <v>6.4</v>
      </c>
      <c r="M132" s="30">
        <f>M125*8</f>
        <v>166.4</v>
      </c>
      <c r="N132" s="30">
        <v>0.38</v>
      </c>
      <c r="O132" s="30">
        <f>O125*8</f>
        <v>3.6</v>
      </c>
      <c r="P132" s="30">
        <f>P125*8</f>
        <v>40</v>
      </c>
      <c r="Q132" s="30">
        <f>Q125*8</f>
        <v>35.6</v>
      </c>
      <c r="R132" s="30">
        <f>R125*8</f>
        <v>45.6</v>
      </c>
      <c r="S132" s="30">
        <f>S125*8</f>
        <v>10</v>
      </c>
      <c r="T132" s="78">
        <f>T9</f>
        <v>1270</v>
      </c>
    </row>
    <row r="133" spans="1:38" customFormat="1" x14ac:dyDescent="0.2">
      <c r="E133" s="96"/>
      <c r="F133" s="96"/>
      <c r="G133" s="41"/>
      <c r="H133" s="96"/>
      <c r="I133" s="96"/>
      <c r="J133" s="41"/>
      <c r="K133" s="41"/>
      <c r="L133" s="41"/>
      <c r="M133" s="41"/>
      <c r="N133" s="41"/>
      <c r="O133" s="41"/>
      <c r="P133" s="41"/>
      <c r="Q133" s="41"/>
      <c r="R133" s="23"/>
      <c r="S133" s="23"/>
      <c r="T133" s="82"/>
    </row>
    <row r="134" spans="1:38" ht="20.45" customHeight="1" x14ac:dyDescent="0.2">
      <c r="A134" s="141" t="s">
        <v>51</v>
      </c>
      <c r="B134" s="141"/>
      <c r="C134" s="141"/>
      <c r="D134" s="141"/>
      <c r="E134" s="142"/>
      <c r="F134" s="95"/>
      <c r="G134" s="9"/>
      <c r="H134" s="95"/>
      <c r="I134" s="95"/>
      <c r="J134" s="9"/>
      <c r="K134" s="9"/>
      <c r="L134" s="9"/>
      <c r="M134" s="9"/>
      <c r="N134" s="43"/>
      <c r="O134" s="23"/>
    </row>
    <row r="135" spans="1:38" s="7" customFormat="1" ht="46.7" customHeight="1" x14ac:dyDescent="0.2">
      <c r="A135" s="119" t="s">
        <v>2</v>
      </c>
      <c r="B135" s="120" t="s">
        <v>3</v>
      </c>
      <c r="C135" s="120" t="s">
        <v>4</v>
      </c>
      <c r="D135" s="119" t="s">
        <v>5</v>
      </c>
      <c r="E135" s="121" t="s">
        <v>43</v>
      </c>
      <c r="F135" s="121" t="s">
        <v>37</v>
      </c>
      <c r="G135" s="122" t="s">
        <v>41</v>
      </c>
      <c r="H135" s="121" t="s">
        <v>6</v>
      </c>
      <c r="I135" s="123" t="s">
        <v>7</v>
      </c>
      <c r="J135" s="122" t="s">
        <v>8</v>
      </c>
      <c r="K135" s="122" t="s">
        <v>42</v>
      </c>
      <c r="L135" s="124" t="s">
        <v>45</v>
      </c>
      <c r="M135" s="122" t="s">
        <v>38</v>
      </c>
      <c r="N135" s="125" t="s">
        <v>34</v>
      </c>
      <c r="O135" s="125" t="str">
        <f>O112</f>
        <v>Sustainabilty Fee</v>
      </c>
      <c r="P135" s="126" t="s">
        <v>40</v>
      </c>
      <c r="Q135" s="126" t="s">
        <v>44</v>
      </c>
      <c r="R135" s="126" t="s">
        <v>61</v>
      </c>
      <c r="S135" s="126" t="s">
        <v>62</v>
      </c>
      <c r="T135" s="127" t="s">
        <v>39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s="23" customFormat="1" x14ac:dyDescent="0.2">
      <c r="A136" s="128" t="s">
        <v>12</v>
      </c>
      <c r="B136" s="32">
        <f>SUM(C136:T136)</f>
        <v>5550.5</v>
      </c>
      <c r="C136" s="30">
        <v>2817.5</v>
      </c>
      <c r="D136" s="35"/>
      <c r="E136" s="91">
        <f>E114</f>
        <v>153</v>
      </c>
      <c r="F136" s="91">
        <f>F113</f>
        <v>309</v>
      </c>
      <c r="G136" s="30">
        <v>77</v>
      </c>
      <c r="H136" s="91"/>
      <c r="I136" s="91">
        <f>I6</f>
        <v>378</v>
      </c>
      <c r="J136" s="30">
        <v>48</v>
      </c>
      <c r="K136" s="30">
        <v>12</v>
      </c>
      <c r="L136" s="30">
        <v>10</v>
      </c>
      <c r="M136" s="30">
        <f>M114</f>
        <v>272</v>
      </c>
      <c r="N136" s="30">
        <v>0.5</v>
      </c>
      <c r="O136" s="30">
        <f>O113</f>
        <v>5</v>
      </c>
      <c r="P136" s="30">
        <f>P114</f>
        <v>59</v>
      </c>
      <c r="Q136" s="30">
        <v>56.5</v>
      </c>
      <c r="R136" s="30">
        <v>68</v>
      </c>
      <c r="S136" s="30">
        <v>15</v>
      </c>
      <c r="T136" s="78">
        <f>T6</f>
        <v>1270</v>
      </c>
    </row>
    <row r="137" spans="1:38" s="23" customFormat="1" x14ac:dyDescent="0.2">
      <c r="A137" s="128" t="s">
        <v>13</v>
      </c>
      <c r="B137" s="32">
        <f>SUM(C137:T137)</f>
        <v>10754</v>
      </c>
      <c r="C137" s="35"/>
      <c r="D137" s="30">
        <v>8021</v>
      </c>
      <c r="E137" s="91">
        <f>E136</f>
        <v>153</v>
      </c>
      <c r="F137" s="91">
        <f>F113</f>
        <v>309</v>
      </c>
      <c r="G137" s="30">
        <v>77</v>
      </c>
      <c r="H137" s="91"/>
      <c r="I137" s="91">
        <f>I6</f>
        <v>378</v>
      </c>
      <c r="J137" s="30">
        <v>48</v>
      </c>
      <c r="K137" s="30">
        <v>12</v>
      </c>
      <c r="L137" s="30">
        <v>10</v>
      </c>
      <c r="M137" s="30">
        <f>M136</f>
        <v>272</v>
      </c>
      <c r="N137" s="30">
        <v>0.5</v>
      </c>
      <c r="O137" s="30">
        <f>O113</f>
        <v>5</v>
      </c>
      <c r="P137" s="30">
        <f>P136</f>
        <v>59</v>
      </c>
      <c r="Q137" s="30">
        <v>56.5</v>
      </c>
      <c r="R137" s="30">
        <v>68</v>
      </c>
      <c r="S137" s="30">
        <v>15</v>
      </c>
      <c r="T137" s="78">
        <f>T8</f>
        <v>1270</v>
      </c>
    </row>
    <row r="138" spans="1:38" s="23" customFormat="1" ht="36" customHeight="1" x14ac:dyDescent="0.2">
      <c r="A138" s="140" t="s">
        <v>27</v>
      </c>
      <c r="B138" s="102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9"/>
      <c r="R138" s="100"/>
      <c r="S138" s="100"/>
      <c r="T138" s="101"/>
    </row>
    <row r="139" spans="1:38" s="23" customFormat="1" x14ac:dyDescent="0.2">
      <c r="A139" s="65" t="s">
        <v>15</v>
      </c>
      <c r="B139" s="32">
        <f t="shared" ref="B139:B155" si="38">SUM(C139:T139)</f>
        <v>810.03000000000009</v>
      </c>
      <c r="C139" s="30">
        <v>705</v>
      </c>
      <c r="D139" s="36"/>
      <c r="E139" s="91">
        <f>E116</f>
        <v>6.25</v>
      </c>
      <c r="F139" s="91">
        <f>F116</f>
        <v>17.5</v>
      </c>
      <c r="G139" s="30">
        <f>G116</f>
        <v>6.1</v>
      </c>
      <c r="H139" s="92"/>
      <c r="I139" s="91">
        <f>I12</f>
        <v>31.75</v>
      </c>
      <c r="J139" s="30">
        <f>J116</f>
        <v>3.85</v>
      </c>
      <c r="K139" s="30">
        <f>K116</f>
        <v>1</v>
      </c>
      <c r="L139" s="30">
        <f>L116</f>
        <v>0.8</v>
      </c>
      <c r="M139" s="30">
        <f>M116</f>
        <v>20.8</v>
      </c>
      <c r="N139" s="30">
        <v>0.13</v>
      </c>
      <c r="O139" s="30">
        <f>O116</f>
        <v>0.45</v>
      </c>
      <c r="P139" s="30">
        <f>P116</f>
        <v>5</v>
      </c>
      <c r="Q139" s="30">
        <f>Q116</f>
        <v>4.45</v>
      </c>
      <c r="R139" s="30">
        <v>5.7</v>
      </c>
      <c r="S139" s="30">
        <f>S12</f>
        <v>1.25</v>
      </c>
      <c r="T139" s="79"/>
    </row>
    <row r="140" spans="1:38" s="23" customFormat="1" x14ac:dyDescent="0.2">
      <c r="A140" s="65" t="s">
        <v>16</v>
      </c>
      <c r="B140" s="32">
        <f t="shared" si="38"/>
        <v>914.93000000000006</v>
      </c>
      <c r="C140" s="30">
        <v>705</v>
      </c>
      <c r="D140" s="36"/>
      <c r="E140" s="91">
        <f>E139*2</f>
        <v>12.5</v>
      </c>
      <c r="F140" s="91">
        <f>F139*2</f>
        <v>35</v>
      </c>
      <c r="G140" s="30">
        <f>G139*2</f>
        <v>12.2</v>
      </c>
      <c r="H140" s="92"/>
      <c r="I140" s="91">
        <f>I139*2</f>
        <v>63.5</v>
      </c>
      <c r="J140" s="30">
        <f>J139*2</f>
        <v>7.7</v>
      </c>
      <c r="K140" s="30">
        <f>K139*2</f>
        <v>2</v>
      </c>
      <c r="L140" s="30">
        <f>L139*2</f>
        <v>1.6</v>
      </c>
      <c r="M140" s="30">
        <f>M139*2</f>
        <v>41.6</v>
      </c>
      <c r="N140" s="30">
        <v>0.13</v>
      </c>
      <c r="O140" s="30">
        <f>O139*2</f>
        <v>0.9</v>
      </c>
      <c r="P140" s="30">
        <f>P139*2</f>
        <v>10</v>
      </c>
      <c r="Q140" s="30">
        <f>Q139*2</f>
        <v>8.9</v>
      </c>
      <c r="R140" s="30">
        <f>R139*2</f>
        <v>11.4</v>
      </c>
      <c r="S140" s="30">
        <f>S139*2</f>
        <v>2.5</v>
      </c>
      <c r="T140" s="79"/>
    </row>
    <row r="141" spans="1:38" s="23" customFormat="1" x14ac:dyDescent="0.2">
      <c r="A141" s="65" t="s">
        <v>17</v>
      </c>
      <c r="B141" s="32">
        <f t="shared" si="38"/>
        <v>1723.9499999999998</v>
      </c>
      <c r="C141" s="30">
        <v>1409</v>
      </c>
      <c r="D141" s="36"/>
      <c r="E141" s="91">
        <f>E139*3</f>
        <v>18.75</v>
      </c>
      <c r="F141" s="91">
        <f>F139*3</f>
        <v>52.5</v>
      </c>
      <c r="G141" s="30">
        <f>G139*3</f>
        <v>18.299999999999997</v>
      </c>
      <c r="H141" s="92"/>
      <c r="I141" s="91">
        <f>I139*3</f>
        <v>95.25</v>
      </c>
      <c r="J141" s="30">
        <f>J139*3</f>
        <v>11.55</v>
      </c>
      <c r="K141" s="30">
        <f>K139*3</f>
        <v>3</v>
      </c>
      <c r="L141" s="30">
        <f>L139*3</f>
        <v>2.4000000000000004</v>
      </c>
      <c r="M141" s="30">
        <f>M139*3</f>
        <v>62.400000000000006</v>
      </c>
      <c r="N141" s="30">
        <v>0.25</v>
      </c>
      <c r="O141" s="30">
        <f>O139*3</f>
        <v>1.35</v>
      </c>
      <c r="P141" s="30">
        <f>P139*3</f>
        <v>15</v>
      </c>
      <c r="Q141" s="30">
        <f>Q139*3</f>
        <v>13.350000000000001</v>
      </c>
      <c r="R141" s="30">
        <f>R139*3</f>
        <v>17.100000000000001</v>
      </c>
      <c r="S141" s="30">
        <f>S139*3</f>
        <v>3.75</v>
      </c>
      <c r="T141" s="79"/>
    </row>
    <row r="142" spans="1:38" s="23" customFormat="1" x14ac:dyDescent="0.2">
      <c r="A142" s="65" t="s">
        <v>18</v>
      </c>
      <c r="B142" s="32">
        <f t="shared" si="38"/>
        <v>1828.8500000000001</v>
      </c>
      <c r="C142" s="30">
        <v>1409</v>
      </c>
      <c r="D142" s="36"/>
      <c r="E142" s="91">
        <f>E139*4</f>
        <v>25</v>
      </c>
      <c r="F142" s="91">
        <f>F139*4</f>
        <v>70</v>
      </c>
      <c r="G142" s="30">
        <f>G139*4</f>
        <v>24.4</v>
      </c>
      <c r="H142" s="92"/>
      <c r="I142" s="91">
        <f>I139*4</f>
        <v>127</v>
      </c>
      <c r="J142" s="30">
        <f>J139*4</f>
        <v>15.4</v>
      </c>
      <c r="K142" s="30">
        <f>K139*4</f>
        <v>4</v>
      </c>
      <c r="L142" s="30">
        <f>L139*4</f>
        <v>3.2</v>
      </c>
      <c r="M142" s="30">
        <f>M139*4</f>
        <v>83.2</v>
      </c>
      <c r="N142" s="30">
        <v>0.25</v>
      </c>
      <c r="O142" s="30">
        <f>O139*4</f>
        <v>1.8</v>
      </c>
      <c r="P142" s="30">
        <f>P139*4</f>
        <v>20</v>
      </c>
      <c r="Q142" s="30">
        <f>Q139*4</f>
        <v>17.8</v>
      </c>
      <c r="R142" s="30">
        <f>R139*4</f>
        <v>22.8</v>
      </c>
      <c r="S142" s="30">
        <f>S139*4</f>
        <v>5</v>
      </c>
      <c r="T142" s="79"/>
    </row>
    <row r="143" spans="1:38" s="23" customFormat="1" x14ac:dyDescent="0.2">
      <c r="A143" s="65" t="s">
        <v>19</v>
      </c>
      <c r="B143" s="32">
        <f t="shared" si="38"/>
        <v>1933.75</v>
      </c>
      <c r="C143" s="30">
        <v>1409</v>
      </c>
      <c r="D143" s="36"/>
      <c r="E143" s="91">
        <f>E139*5</f>
        <v>31.25</v>
      </c>
      <c r="F143" s="91">
        <f>F139*5</f>
        <v>87.5</v>
      </c>
      <c r="G143" s="30">
        <f>G139*5</f>
        <v>30.5</v>
      </c>
      <c r="H143" s="92"/>
      <c r="I143" s="91">
        <f>I139*5</f>
        <v>158.75</v>
      </c>
      <c r="J143" s="30">
        <f>J139*5</f>
        <v>19.25</v>
      </c>
      <c r="K143" s="30">
        <f>K139*5</f>
        <v>5</v>
      </c>
      <c r="L143" s="30">
        <f>L139*5</f>
        <v>4</v>
      </c>
      <c r="M143" s="30">
        <f>M139*5</f>
        <v>104</v>
      </c>
      <c r="N143" s="30">
        <v>0.25</v>
      </c>
      <c r="O143" s="30">
        <f>O139*5</f>
        <v>2.25</v>
      </c>
      <c r="P143" s="30">
        <f>P139*5</f>
        <v>25</v>
      </c>
      <c r="Q143" s="30">
        <f>Q139*5</f>
        <v>22.25</v>
      </c>
      <c r="R143" s="30">
        <f>R139*5</f>
        <v>28.5</v>
      </c>
      <c r="S143" s="30">
        <f>S139*5</f>
        <v>6.25</v>
      </c>
      <c r="T143" s="79"/>
    </row>
    <row r="144" spans="1:38" s="23" customFormat="1" x14ac:dyDescent="0.2">
      <c r="A144" s="65" t="s">
        <v>20</v>
      </c>
      <c r="B144" s="32">
        <f t="shared" si="38"/>
        <v>4013.7799999999997</v>
      </c>
      <c r="C144" s="30">
        <v>2114</v>
      </c>
      <c r="D144" s="36"/>
      <c r="E144" s="91">
        <f>E139*6</f>
        <v>37.5</v>
      </c>
      <c r="F144" s="91">
        <f>F139*6</f>
        <v>105</v>
      </c>
      <c r="G144" s="30">
        <f>G139*6</f>
        <v>36.599999999999994</v>
      </c>
      <c r="H144" s="92"/>
      <c r="I144" s="91">
        <f>I139*6</f>
        <v>190.5</v>
      </c>
      <c r="J144" s="30">
        <f>J139*6</f>
        <v>23.1</v>
      </c>
      <c r="K144" s="30">
        <f>K139*6</f>
        <v>6</v>
      </c>
      <c r="L144" s="30">
        <f>L139*6</f>
        <v>4.8000000000000007</v>
      </c>
      <c r="M144" s="30">
        <f>M139*6</f>
        <v>124.80000000000001</v>
      </c>
      <c r="N144" s="30">
        <v>0.38</v>
      </c>
      <c r="O144" s="30">
        <f>O139*6</f>
        <v>2.7</v>
      </c>
      <c r="P144" s="30">
        <f>P139*6</f>
        <v>30</v>
      </c>
      <c r="Q144" s="30">
        <f>Q139*6</f>
        <v>26.700000000000003</v>
      </c>
      <c r="R144" s="30">
        <f>R139*6</f>
        <v>34.200000000000003</v>
      </c>
      <c r="S144" s="30">
        <f>S139*6</f>
        <v>7.5</v>
      </c>
      <c r="T144" s="78">
        <f>T6</f>
        <v>1270</v>
      </c>
    </row>
    <row r="145" spans="1:38" s="23" customFormat="1" x14ac:dyDescent="0.2">
      <c r="A145" s="65" t="s">
        <v>21</v>
      </c>
      <c r="B145" s="32">
        <f t="shared" si="38"/>
        <v>4118.68</v>
      </c>
      <c r="C145" s="30">
        <v>2114</v>
      </c>
      <c r="D145" s="36"/>
      <c r="E145" s="91">
        <f>E139*7</f>
        <v>43.75</v>
      </c>
      <c r="F145" s="91">
        <f>F139*7</f>
        <v>122.5</v>
      </c>
      <c r="G145" s="30">
        <f>G139*7</f>
        <v>42.699999999999996</v>
      </c>
      <c r="H145" s="92"/>
      <c r="I145" s="91">
        <f>I139*7</f>
        <v>222.25</v>
      </c>
      <c r="J145" s="30">
        <f>J139*7</f>
        <v>26.95</v>
      </c>
      <c r="K145" s="30">
        <f>K139*7</f>
        <v>7</v>
      </c>
      <c r="L145" s="30">
        <f>L139*7</f>
        <v>5.6000000000000005</v>
      </c>
      <c r="M145" s="30">
        <f>M139*7</f>
        <v>145.6</v>
      </c>
      <c r="N145" s="30">
        <v>0.38</v>
      </c>
      <c r="O145" s="30">
        <f>O139*7</f>
        <v>3.15</v>
      </c>
      <c r="P145" s="30">
        <f>P139*7</f>
        <v>35</v>
      </c>
      <c r="Q145" s="30">
        <f>Q139*7</f>
        <v>31.150000000000002</v>
      </c>
      <c r="R145" s="30">
        <f>R139*7</f>
        <v>39.9</v>
      </c>
      <c r="S145" s="30">
        <f>S139*7</f>
        <v>8.75</v>
      </c>
      <c r="T145" s="78">
        <f>T8</f>
        <v>1270</v>
      </c>
    </row>
    <row r="146" spans="1:38" s="23" customFormat="1" x14ac:dyDescent="0.2">
      <c r="A146" s="65" t="s">
        <v>22</v>
      </c>
      <c r="B146" s="32">
        <f t="shared" si="38"/>
        <v>4223.58</v>
      </c>
      <c r="C146" s="30">
        <v>2114</v>
      </c>
      <c r="D146" s="36"/>
      <c r="E146" s="91">
        <f>E139*8</f>
        <v>50</v>
      </c>
      <c r="F146" s="91">
        <f>F139*8</f>
        <v>140</v>
      </c>
      <c r="G146" s="30">
        <f>G139*8</f>
        <v>48.8</v>
      </c>
      <c r="H146" s="92"/>
      <c r="I146" s="91">
        <f>I139*8</f>
        <v>254</v>
      </c>
      <c r="J146" s="30">
        <f>J139*8</f>
        <v>30.8</v>
      </c>
      <c r="K146" s="30">
        <f>K139*8</f>
        <v>8</v>
      </c>
      <c r="L146" s="30">
        <f>L139*8</f>
        <v>6.4</v>
      </c>
      <c r="M146" s="30">
        <f>M139*8</f>
        <v>166.4</v>
      </c>
      <c r="N146" s="30">
        <v>0.38</v>
      </c>
      <c r="O146" s="30">
        <f>O139*8</f>
        <v>3.6</v>
      </c>
      <c r="P146" s="30">
        <f>P139*8</f>
        <v>40</v>
      </c>
      <c r="Q146" s="30">
        <f>Q139*8</f>
        <v>35.6</v>
      </c>
      <c r="R146" s="30">
        <f>R139*8</f>
        <v>45.6</v>
      </c>
      <c r="S146" s="30">
        <f>S139*8</f>
        <v>10</v>
      </c>
      <c r="T146" s="78">
        <f>T9</f>
        <v>1270</v>
      </c>
    </row>
    <row r="147" spans="1:38" s="23" customFormat="1" ht="33" customHeight="1" x14ac:dyDescent="0.2">
      <c r="A147" s="140" t="s">
        <v>28</v>
      </c>
      <c r="B147" s="102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9"/>
      <c r="R147" s="100"/>
      <c r="S147" s="100"/>
      <c r="T147" s="101"/>
    </row>
    <row r="148" spans="1:38" s="23" customFormat="1" x14ac:dyDescent="0.2">
      <c r="A148" s="65" t="s">
        <v>15</v>
      </c>
      <c r="B148" s="32">
        <f t="shared" si="38"/>
        <v>2111.0299999999997</v>
      </c>
      <c r="C148" s="36"/>
      <c r="D148" s="30">
        <v>2006</v>
      </c>
      <c r="E148" s="91">
        <f>E139</f>
        <v>6.25</v>
      </c>
      <c r="F148" s="91">
        <f>F116</f>
        <v>17.5</v>
      </c>
      <c r="G148" s="30">
        <f>G125</f>
        <v>6.1</v>
      </c>
      <c r="H148" s="92"/>
      <c r="I148" s="91">
        <f>I139</f>
        <v>31.75</v>
      </c>
      <c r="J148" s="30">
        <f>J125</f>
        <v>3.85</v>
      </c>
      <c r="K148" s="30">
        <f>K116</f>
        <v>1</v>
      </c>
      <c r="L148" s="30">
        <f>L125</f>
        <v>0.8</v>
      </c>
      <c r="M148" s="30">
        <f>M139</f>
        <v>20.8</v>
      </c>
      <c r="N148" s="30">
        <v>0.13</v>
      </c>
      <c r="O148" s="30">
        <f>O116</f>
        <v>0.45</v>
      </c>
      <c r="P148" s="30">
        <f>P116</f>
        <v>5</v>
      </c>
      <c r="Q148" s="30">
        <f>Q116</f>
        <v>4.45</v>
      </c>
      <c r="R148" s="30">
        <v>5.7</v>
      </c>
      <c r="S148" s="30">
        <f>S12</f>
        <v>1.25</v>
      </c>
      <c r="T148" s="84"/>
    </row>
    <row r="149" spans="1:38" s="23" customFormat="1" x14ac:dyDescent="0.2">
      <c r="A149" s="65" t="s">
        <v>16</v>
      </c>
      <c r="B149" s="32">
        <f t="shared" si="38"/>
        <v>2215.9299999999998</v>
      </c>
      <c r="C149" s="36"/>
      <c r="D149" s="30">
        <v>2006</v>
      </c>
      <c r="E149" s="91">
        <f>E148*2</f>
        <v>12.5</v>
      </c>
      <c r="F149" s="91">
        <f>F148*2</f>
        <v>35</v>
      </c>
      <c r="G149" s="30">
        <f>G148*2</f>
        <v>12.2</v>
      </c>
      <c r="H149" s="92"/>
      <c r="I149" s="91">
        <f>I148*2</f>
        <v>63.5</v>
      </c>
      <c r="J149" s="30">
        <f>J148*2</f>
        <v>7.7</v>
      </c>
      <c r="K149" s="30">
        <f>K148*2</f>
        <v>2</v>
      </c>
      <c r="L149" s="30">
        <f>L148*2</f>
        <v>1.6</v>
      </c>
      <c r="M149" s="30">
        <f>M148*2</f>
        <v>41.6</v>
      </c>
      <c r="N149" s="30">
        <v>0.13</v>
      </c>
      <c r="O149" s="30">
        <f>O148*2</f>
        <v>0.9</v>
      </c>
      <c r="P149" s="30">
        <f>P148*2</f>
        <v>10</v>
      </c>
      <c r="Q149" s="30">
        <f>Q148*2</f>
        <v>8.9</v>
      </c>
      <c r="R149" s="30">
        <f>R148*2</f>
        <v>11.4</v>
      </c>
      <c r="S149" s="30">
        <f>S148*2</f>
        <v>2.5</v>
      </c>
      <c r="T149" s="84"/>
    </row>
    <row r="150" spans="1:38" s="23" customFormat="1" x14ac:dyDescent="0.2">
      <c r="A150" s="65" t="s">
        <v>17</v>
      </c>
      <c r="B150" s="32">
        <f t="shared" si="38"/>
        <v>4325.9500000000007</v>
      </c>
      <c r="C150" s="36"/>
      <c r="D150" s="30">
        <v>4011</v>
      </c>
      <c r="E150" s="91">
        <f>E148*3</f>
        <v>18.75</v>
      </c>
      <c r="F150" s="91">
        <f>F148*3</f>
        <v>52.5</v>
      </c>
      <c r="G150" s="30">
        <f>G148*3</f>
        <v>18.299999999999997</v>
      </c>
      <c r="H150" s="92"/>
      <c r="I150" s="91">
        <f>I148*3</f>
        <v>95.25</v>
      </c>
      <c r="J150" s="30">
        <f>J148*3</f>
        <v>11.55</v>
      </c>
      <c r="K150" s="30">
        <f>K148*3</f>
        <v>3</v>
      </c>
      <c r="L150" s="30">
        <f>L148*3</f>
        <v>2.4000000000000004</v>
      </c>
      <c r="M150" s="30">
        <f>M148*3</f>
        <v>62.400000000000006</v>
      </c>
      <c r="N150" s="30">
        <v>0.25</v>
      </c>
      <c r="O150" s="30">
        <f>O148*3</f>
        <v>1.35</v>
      </c>
      <c r="P150" s="30">
        <f>P148*3</f>
        <v>15</v>
      </c>
      <c r="Q150" s="30">
        <f>Q148*3</f>
        <v>13.350000000000001</v>
      </c>
      <c r="R150" s="30">
        <f>R148*3</f>
        <v>17.100000000000001</v>
      </c>
      <c r="S150" s="30">
        <f>S148*3</f>
        <v>3.75</v>
      </c>
      <c r="T150" s="84"/>
    </row>
    <row r="151" spans="1:38" s="23" customFormat="1" x14ac:dyDescent="0.2">
      <c r="A151" s="65" t="s">
        <v>18</v>
      </c>
      <c r="B151" s="32">
        <f t="shared" si="38"/>
        <v>4430.8499999999995</v>
      </c>
      <c r="C151" s="36"/>
      <c r="D151" s="30">
        <v>4011</v>
      </c>
      <c r="E151" s="91">
        <f>E148*4</f>
        <v>25</v>
      </c>
      <c r="F151" s="91">
        <f>F148*4</f>
        <v>70</v>
      </c>
      <c r="G151" s="30">
        <f>G148*4</f>
        <v>24.4</v>
      </c>
      <c r="H151" s="92"/>
      <c r="I151" s="91">
        <f>I148*4</f>
        <v>127</v>
      </c>
      <c r="J151" s="30">
        <f>J148*4</f>
        <v>15.4</v>
      </c>
      <c r="K151" s="30">
        <f>K148*4</f>
        <v>4</v>
      </c>
      <c r="L151" s="30">
        <f>L148*4</f>
        <v>3.2</v>
      </c>
      <c r="M151" s="30">
        <f>M148*4</f>
        <v>83.2</v>
      </c>
      <c r="N151" s="30">
        <v>0.25</v>
      </c>
      <c r="O151" s="30">
        <f>O148*4</f>
        <v>1.8</v>
      </c>
      <c r="P151" s="30">
        <f>P148*4</f>
        <v>20</v>
      </c>
      <c r="Q151" s="30">
        <f>Q148*4</f>
        <v>17.8</v>
      </c>
      <c r="R151" s="30">
        <f>R148*4</f>
        <v>22.8</v>
      </c>
      <c r="S151" s="30">
        <f>S148*4</f>
        <v>5</v>
      </c>
      <c r="T151" s="84"/>
    </row>
    <row r="152" spans="1:38" s="23" customFormat="1" x14ac:dyDescent="0.2">
      <c r="A152" s="65" t="s">
        <v>19</v>
      </c>
      <c r="B152" s="32">
        <f t="shared" si="38"/>
        <v>4535.75</v>
      </c>
      <c r="C152" s="36"/>
      <c r="D152" s="30">
        <v>4011</v>
      </c>
      <c r="E152" s="91">
        <f>E148*5</f>
        <v>31.25</v>
      </c>
      <c r="F152" s="91">
        <f>F148*5</f>
        <v>87.5</v>
      </c>
      <c r="G152" s="30">
        <f>G148*5</f>
        <v>30.5</v>
      </c>
      <c r="H152" s="92"/>
      <c r="I152" s="91">
        <f>I148*5</f>
        <v>158.75</v>
      </c>
      <c r="J152" s="30">
        <f>J148*5</f>
        <v>19.25</v>
      </c>
      <c r="K152" s="30">
        <f>K148*5</f>
        <v>5</v>
      </c>
      <c r="L152" s="30">
        <f>L148*5</f>
        <v>4</v>
      </c>
      <c r="M152" s="30">
        <f>M148*5</f>
        <v>104</v>
      </c>
      <c r="N152" s="30">
        <v>0.25</v>
      </c>
      <c r="O152" s="30">
        <f>O148*5</f>
        <v>2.25</v>
      </c>
      <c r="P152" s="30">
        <f>P148*5</f>
        <v>25</v>
      </c>
      <c r="Q152" s="30">
        <f>Q148*5</f>
        <v>22.25</v>
      </c>
      <c r="R152" s="30">
        <f>R148*5</f>
        <v>28.5</v>
      </c>
      <c r="S152" s="30">
        <f>S148*5</f>
        <v>6.25</v>
      </c>
      <c r="T152" s="84"/>
    </row>
    <row r="153" spans="1:38" s="23" customFormat="1" x14ac:dyDescent="0.2">
      <c r="A153" s="65" t="s">
        <v>20</v>
      </c>
      <c r="B153" s="32">
        <f t="shared" si="38"/>
        <v>7915.7800000000007</v>
      </c>
      <c r="C153" s="36"/>
      <c r="D153" s="30">
        <v>6016</v>
      </c>
      <c r="E153" s="91">
        <f>E148*6</f>
        <v>37.5</v>
      </c>
      <c r="F153" s="91">
        <f>F148*6</f>
        <v>105</v>
      </c>
      <c r="G153" s="30">
        <f>G148*6</f>
        <v>36.599999999999994</v>
      </c>
      <c r="H153" s="92"/>
      <c r="I153" s="91">
        <f>I148*6</f>
        <v>190.5</v>
      </c>
      <c r="J153" s="30">
        <f>J148*6</f>
        <v>23.1</v>
      </c>
      <c r="K153" s="30">
        <f>K148*6</f>
        <v>6</v>
      </c>
      <c r="L153" s="30">
        <f>L148*6</f>
        <v>4.8000000000000007</v>
      </c>
      <c r="M153" s="30">
        <f>M148*6</f>
        <v>124.80000000000001</v>
      </c>
      <c r="N153" s="30">
        <v>0.38</v>
      </c>
      <c r="O153" s="30">
        <f>O148*6</f>
        <v>2.7</v>
      </c>
      <c r="P153" s="30">
        <f>P148*6</f>
        <v>30</v>
      </c>
      <c r="Q153" s="30">
        <f>Q148*6</f>
        <v>26.700000000000003</v>
      </c>
      <c r="R153" s="30">
        <f>R148*6</f>
        <v>34.200000000000003</v>
      </c>
      <c r="S153" s="30">
        <f>S148*6</f>
        <v>7.5</v>
      </c>
      <c r="T153" s="78">
        <f>$T6</f>
        <v>1270</v>
      </c>
    </row>
    <row r="154" spans="1:38" s="23" customFormat="1" x14ac:dyDescent="0.2">
      <c r="A154" s="65" t="s">
        <v>21</v>
      </c>
      <c r="B154" s="32">
        <f t="shared" si="38"/>
        <v>8020.6799999999994</v>
      </c>
      <c r="C154" s="36"/>
      <c r="D154" s="30">
        <v>6016</v>
      </c>
      <c r="E154" s="91">
        <f>E148*7</f>
        <v>43.75</v>
      </c>
      <c r="F154" s="91">
        <f>F148*7</f>
        <v>122.5</v>
      </c>
      <c r="G154" s="30">
        <f>G148*7</f>
        <v>42.699999999999996</v>
      </c>
      <c r="H154" s="92"/>
      <c r="I154" s="91">
        <f>I148*7</f>
        <v>222.25</v>
      </c>
      <c r="J154" s="30">
        <f>J148*7</f>
        <v>26.95</v>
      </c>
      <c r="K154" s="30">
        <f>K148*7</f>
        <v>7</v>
      </c>
      <c r="L154" s="30">
        <f>L148*7</f>
        <v>5.6000000000000005</v>
      </c>
      <c r="M154" s="30">
        <f>M148*7</f>
        <v>145.6</v>
      </c>
      <c r="N154" s="30">
        <v>0.38</v>
      </c>
      <c r="O154" s="30">
        <f>O148*7</f>
        <v>3.15</v>
      </c>
      <c r="P154" s="30">
        <f>P148*7</f>
        <v>35</v>
      </c>
      <c r="Q154" s="30">
        <f>Q148*7</f>
        <v>31.150000000000002</v>
      </c>
      <c r="R154" s="30">
        <f>R148*7</f>
        <v>39.9</v>
      </c>
      <c r="S154" s="30">
        <f>S148*7</f>
        <v>8.75</v>
      </c>
      <c r="T154" s="78">
        <f>$T8</f>
        <v>1270</v>
      </c>
    </row>
    <row r="155" spans="1:38" s="23" customFormat="1" x14ac:dyDescent="0.2">
      <c r="A155" s="65" t="s">
        <v>22</v>
      </c>
      <c r="B155" s="32">
        <f t="shared" si="38"/>
        <v>8125.5800000000008</v>
      </c>
      <c r="C155" s="36"/>
      <c r="D155" s="30">
        <v>6016</v>
      </c>
      <c r="E155" s="91">
        <f>E148*8</f>
        <v>50</v>
      </c>
      <c r="F155" s="91">
        <f>F148*8</f>
        <v>140</v>
      </c>
      <c r="G155" s="30">
        <f>G148*8</f>
        <v>48.8</v>
      </c>
      <c r="H155" s="92"/>
      <c r="I155" s="91">
        <f>I148*8</f>
        <v>254</v>
      </c>
      <c r="J155" s="30">
        <f>J148*8</f>
        <v>30.8</v>
      </c>
      <c r="K155" s="30">
        <f>K148*8</f>
        <v>8</v>
      </c>
      <c r="L155" s="30">
        <f>L148*8</f>
        <v>6.4</v>
      </c>
      <c r="M155" s="30">
        <f>M148*8</f>
        <v>166.4</v>
      </c>
      <c r="N155" s="30">
        <v>0.38</v>
      </c>
      <c r="O155" s="30">
        <f>O148*8</f>
        <v>3.6</v>
      </c>
      <c r="P155" s="30">
        <f>P148*8</f>
        <v>40</v>
      </c>
      <c r="Q155" s="30">
        <f>Q148*8</f>
        <v>35.6</v>
      </c>
      <c r="R155" s="30">
        <f>R148*8</f>
        <v>45.6</v>
      </c>
      <c r="S155" s="30">
        <f>S148*8</f>
        <v>10</v>
      </c>
      <c r="T155" s="78">
        <f>$T9</f>
        <v>1270</v>
      </c>
    </row>
    <row r="156" spans="1:38" s="23" customFormat="1" x14ac:dyDescent="0.2">
      <c r="A156" s="46"/>
      <c r="B156" s="11"/>
      <c r="C156" s="9"/>
      <c r="D156" s="25"/>
      <c r="E156" s="93"/>
      <c r="F156" s="93"/>
      <c r="G156" s="25"/>
      <c r="H156" s="95"/>
      <c r="I156" s="93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83"/>
    </row>
    <row r="157" spans="1:38" s="23" customFormat="1" x14ac:dyDescent="0.2">
      <c r="A157" s="46"/>
      <c r="B157" s="11"/>
      <c r="C157" s="9"/>
      <c r="D157" s="25"/>
      <c r="E157" s="93"/>
      <c r="F157" s="93"/>
      <c r="G157" s="25"/>
      <c r="H157" s="95"/>
      <c r="I157" s="93"/>
      <c r="J157" s="25"/>
      <c r="K157" s="25"/>
      <c r="L157" s="25"/>
      <c r="M157" s="25"/>
      <c r="N157" s="25"/>
      <c r="O157" s="25"/>
      <c r="P157" s="25"/>
      <c r="Q157" s="25"/>
      <c r="T157" s="83"/>
    </row>
    <row r="158" spans="1:38" s="23" customFormat="1" x14ac:dyDescent="0.2">
      <c r="E158" s="97"/>
      <c r="F158" s="97"/>
      <c r="H158" s="97"/>
      <c r="I158" s="97"/>
      <c r="O158" s="43"/>
      <c r="T158" s="77"/>
    </row>
    <row r="159" spans="1:38" x14ac:dyDescent="0.2">
      <c r="A159" s="118" t="s">
        <v>63</v>
      </c>
      <c r="B159" s="118"/>
      <c r="C159" s="26"/>
      <c r="D159" s="6"/>
      <c r="E159" s="95"/>
      <c r="F159" s="95"/>
      <c r="G159" s="9"/>
      <c r="H159" s="95"/>
      <c r="I159" s="95"/>
      <c r="J159" s="9"/>
      <c r="K159" s="9"/>
      <c r="L159" s="9"/>
      <c r="M159" s="9"/>
      <c r="N159" s="43"/>
      <c r="O159" s="23"/>
    </row>
    <row r="160" spans="1:38" s="7" customFormat="1" ht="47.25" customHeight="1" x14ac:dyDescent="0.2">
      <c r="A160" s="119" t="s">
        <v>2</v>
      </c>
      <c r="B160" s="120" t="s">
        <v>3</v>
      </c>
      <c r="C160" s="120" t="s">
        <v>4</v>
      </c>
      <c r="D160" s="119" t="s">
        <v>5</v>
      </c>
      <c r="E160" s="121" t="s">
        <v>43</v>
      </c>
      <c r="F160" s="121" t="s">
        <v>37</v>
      </c>
      <c r="G160" s="122" t="s">
        <v>41</v>
      </c>
      <c r="H160" s="121" t="s">
        <v>6</v>
      </c>
      <c r="I160" s="123" t="s">
        <v>7</v>
      </c>
      <c r="J160" s="122" t="s">
        <v>8</v>
      </c>
      <c r="K160" s="122" t="s">
        <v>42</v>
      </c>
      <c r="L160" s="124" t="s">
        <v>45</v>
      </c>
      <c r="M160" s="122" t="s">
        <v>38</v>
      </c>
      <c r="N160" s="125" t="s">
        <v>34</v>
      </c>
      <c r="O160" s="125" t="s">
        <v>60</v>
      </c>
      <c r="P160" s="126" t="s">
        <v>40</v>
      </c>
      <c r="Q160" s="126" t="s">
        <v>44</v>
      </c>
      <c r="R160" s="126" t="s">
        <v>61</v>
      </c>
      <c r="S160" s="126" t="s">
        <v>62</v>
      </c>
      <c r="T160" s="127" t="s">
        <v>39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20" x14ac:dyDescent="0.2">
      <c r="A161" s="128" t="s">
        <v>12</v>
      </c>
      <c r="B161" s="27">
        <f>SUM(C161:T161)</f>
        <v>5250.5</v>
      </c>
      <c r="C161" s="13">
        <v>2517.5</v>
      </c>
      <c r="D161" s="28"/>
      <c r="E161" s="91">
        <f>E136</f>
        <v>153</v>
      </c>
      <c r="F161" s="91">
        <f>F136</f>
        <v>309</v>
      </c>
      <c r="G161" s="30">
        <v>77</v>
      </c>
      <c r="H161" s="91"/>
      <c r="I161" s="91">
        <f>I6</f>
        <v>378</v>
      </c>
      <c r="J161" s="30">
        <v>48</v>
      </c>
      <c r="K161" s="30">
        <v>12</v>
      </c>
      <c r="L161" s="29">
        <v>10</v>
      </c>
      <c r="M161" s="30">
        <v>272</v>
      </c>
      <c r="N161" s="29">
        <v>0.5</v>
      </c>
      <c r="O161" s="29">
        <f>O136</f>
        <v>5</v>
      </c>
      <c r="P161" s="30">
        <f>P136</f>
        <v>59</v>
      </c>
      <c r="Q161" s="30">
        <v>56.5</v>
      </c>
      <c r="R161" s="30">
        <v>68</v>
      </c>
      <c r="S161" s="30">
        <v>15</v>
      </c>
      <c r="T161" s="78">
        <f>T6</f>
        <v>1270</v>
      </c>
    </row>
    <row r="162" spans="1:20" x14ac:dyDescent="0.2">
      <c r="A162" s="128" t="s">
        <v>13</v>
      </c>
      <c r="B162" s="27">
        <f>SUM(C162:T162)</f>
        <v>10454</v>
      </c>
      <c r="C162" s="28"/>
      <c r="D162" s="13">
        <v>7721</v>
      </c>
      <c r="E162" s="91">
        <f>E161</f>
        <v>153</v>
      </c>
      <c r="F162" s="91">
        <f>F137</f>
        <v>309</v>
      </c>
      <c r="G162" s="30">
        <v>77</v>
      </c>
      <c r="H162" s="91"/>
      <c r="I162" s="91">
        <f>I6</f>
        <v>378</v>
      </c>
      <c r="J162" s="30">
        <v>48</v>
      </c>
      <c r="K162" s="30">
        <v>12</v>
      </c>
      <c r="L162" s="29">
        <v>10</v>
      </c>
      <c r="M162" s="30">
        <f>M161</f>
        <v>272</v>
      </c>
      <c r="N162" s="29">
        <v>0.5</v>
      </c>
      <c r="O162" s="29">
        <f>O137</f>
        <v>5</v>
      </c>
      <c r="P162" s="30">
        <f>P161</f>
        <v>59</v>
      </c>
      <c r="Q162" s="30">
        <v>56.5</v>
      </c>
      <c r="R162" s="30">
        <v>68</v>
      </c>
      <c r="S162" s="30">
        <v>15</v>
      </c>
      <c r="T162" s="78">
        <f>T8</f>
        <v>1270</v>
      </c>
    </row>
    <row r="163" spans="1:20" ht="24.75" customHeight="1" x14ac:dyDescent="0.2">
      <c r="A163" s="129" t="s">
        <v>70</v>
      </c>
      <c r="B163" s="102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9"/>
      <c r="R163" s="100"/>
      <c r="S163" s="100"/>
      <c r="T163" s="101"/>
    </row>
    <row r="164" spans="1:20" s="23" customFormat="1" x14ac:dyDescent="0.2">
      <c r="A164" s="65" t="s">
        <v>15</v>
      </c>
      <c r="B164" s="27">
        <f t="shared" ref="B164:B180" si="39">SUM(C164:T164)</f>
        <v>735.03000000000009</v>
      </c>
      <c r="C164" s="30">
        <v>630</v>
      </c>
      <c r="D164" s="31"/>
      <c r="E164" s="91">
        <f>E139</f>
        <v>6.25</v>
      </c>
      <c r="F164" s="91">
        <f>F139</f>
        <v>17.5</v>
      </c>
      <c r="G164" s="30">
        <v>6.1</v>
      </c>
      <c r="H164" s="92"/>
      <c r="I164" s="91">
        <f>I12</f>
        <v>31.75</v>
      </c>
      <c r="J164" s="30">
        <v>3.85</v>
      </c>
      <c r="K164" s="30">
        <v>1</v>
      </c>
      <c r="L164" s="30">
        <v>0.8</v>
      </c>
      <c r="M164" s="30">
        <v>20.8</v>
      </c>
      <c r="N164" s="30">
        <v>0.13</v>
      </c>
      <c r="O164" s="30">
        <f>O139</f>
        <v>0.45</v>
      </c>
      <c r="P164" s="30">
        <f>P139</f>
        <v>5</v>
      </c>
      <c r="Q164" s="30">
        <v>4.45</v>
      </c>
      <c r="R164" s="30">
        <v>5.7</v>
      </c>
      <c r="S164" s="30">
        <f>S12</f>
        <v>1.25</v>
      </c>
      <c r="T164" s="79"/>
    </row>
    <row r="165" spans="1:20" s="23" customFormat="1" x14ac:dyDescent="0.2">
      <c r="A165" s="65" t="s">
        <v>16</v>
      </c>
      <c r="B165" s="27">
        <f t="shared" si="39"/>
        <v>839.93000000000006</v>
      </c>
      <c r="C165" s="30">
        <v>630</v>
      </c>
      <c r="D165" s="31"/>
      <c r="E165" s="91">
        <f>E164*2</f>
        <v>12.5</v>
      </c>
      <c r="F165" s="91">
        <f>F164*2</f>
        <v>35</v>
      </c>
      <c r="G165" s="30">
        <f>G164*2</f>
        <v>12.2</v>
      </c>
      <c r="H165" s="92"/>
      <c r="I165" s="91">
        <f>I164*2</f>
        <v>63.5</v>
      </c>
      <c r="J165" s="30">
        <f>J164*2</f>
        <v>7.7</v>
      </c>
      <c r="K165" s="30">
        <f>K164*2</f>
        <v>2</v>
      </c>
      <c r="L165" s="30">
        <f>L164*2</f>
        <v>1.6</v>
      </c>
      <c r="M165" s="30">
        <f>M164*2</f>
        <v>41.6</v>
      </c>
      <c r="N165" s="30">
        <v>0.13</v>
      </c>
      <c r="O165" s="30">
        <f>O164*2</f>
        <v>0.9</v>
      </c>
      <c r="P165" s="30">
        <f>P164*2</f>
        <v>10</v>
      </c>
      <c r="Q165" s="30">
        <f>Q164*2</f>
        <v>8.9</v>
      </c>
      <c r="R165" s="30">
        <f>R164*2</f>
        <v>11.4</v>
      </c>
      <c r="S165" s="30">
        <f>S164*2</f>
        <v>2.5</v>
      </c>
      <c r="T165" s="79"/>
    </row>
    <row r="166" spans="1:20" s="23" customFormat="1" x14ac:dyDescent="0.2">
      <c r="A166" s="65" t="s">
        <v>17</v>
      </c>
      <c r="B166" s="27">
        <f t="shared" si="39"/>
        <v>1573.9499999999998</v>
      </c>
      <c r="C166" s="30">
        <v>1259</v>
      </c>
      <c r="D166" s="31"/>
      <c r="E166" s="91">
        <f>E164*3</f>
        <v>18.75</v>
      </c>
      <c r="F166" s="91">
        <f>F164*3</f>
        <v>52.5</v>
      </c>
      <c r="G166" s="30">
        <f>G164*3</f>
        <v>18.299999999999997</v>
      </c>
      <c r="H166" s="92"/>
      <c r="I166" s="91">
        <f>I164*3</f>
        <v>95.25</v>
      </c>
      <c r="J166" s="30">
        <f>J164*3</f>
        <v>11.55</v>
      </c>
      <c r="K166" s="30">
        <f>K164*3</f>
        <v>3</v>
      </c>
      <c r="L166" s="30">
        <f>L164*3</f>
        <v>2.4000000000000004</v>
      </c>
      <c r="M166" s="30">
        <f>M164*3</f>
        <v>62.400000000000006</v>
      </c>
      <c r="N166" s="30">
        <v>0.25</v>
      </c>
      <c r="O166" s="30">
        <f>O164*3</f>
        <v>1.35</v>
      </c>
      <c r="P166" s="30">
        <f>P164*3</f>
        <v>15</v>
      </c>
      <c r="Q166" s="30">
        <f>Q164*3</f>
        <v>13.350000000000001</v>
      </c>
      <c r="R166" s="30">
        <f>R164*3</f>
        <v>17.100000000000001</v>
      </c>
      <c r="S166" s="30">
        <f>S164*3</f>
        <v>3.75</v>
      </c>
      <c r="T166" s="79"/>
    </row>
    <row r="167" spans="1:20" s="23" customFormat="1" x14ac:dyDescent="0.2">
      <c r="A167" s="65" t="s">
        <v>18</v>
      </c>
      <c r="B167" s="27">
        <f t="shared" si="39"/>
        <v>1678.8500000000001</v>
      </c>
      <c r="C167" s="30">
        <v>1259</v>
      </c>
      <c r="D167" s="31"/>
      <c r="E167" s="91">
        <f>E164*4</f>
        <v>25</v>
      </c>
      <c r="F167" s="91">
        <f>F164*4</f>
        <v>70</v>
      </c>
      <c r="G167" s="30">
        <f>G164*4</f>
        <v>24.4</v>
      </c>
      <c r="H167" s="92"/>
      <c r="I167" s="91">
        <f>I164*4</f>
        <v>127</v>
      </c>
      <c r="J167" s="30">
        <f>J164*4</f>
        <v>15.4</v>
      </c>
      <c r="K167" s="30">
        <f>K164*4</f>
        <v>4</v>
      </c>
      <c r="L167" s="30">
        <f>L164*4</f>
        <v>3.2</v>
      </c>
      <c r="M167" s="30">
        <f>M164*4</f>
        <v>83.2</v>
      </c>
      <c r="N167" s="30">
        <v>0.25</v>
      </c>
      <c r="O167" s="30">
        <f>O164*4</f>
        <v>1.8</v>
      </c>
      <c r="P167" s="30">
        <f>P164*4</f>
        <v>20</v>
      </c>
      <c r="Q167" s="30">
        <f>Q164*4</f>
        <v>17.8</v>
      </c>
      <c r="R167" s="30">
        <f>R164*4</f>
        <v>22.8</v>
      </c>
      <c r="S167" s="30">
        <f>S164*4</f>
        <v>5</v>
      </c>
      <c r="T167" s="79"/>
    </row>
    <row r="168" spans="1:20" s="23" customFormat="1" x14ac:dyDescent="0.2">
      <c r="A168" s="65" t="s">
        <v>19</v>
      </c>
      <c r="B168" s="27">
        <f t="shared" si="39"/>
        <v>1783.75</v>
      </c>
      <c r="C168" s="30">
        <v>1259</v>
      </c>
      <c r="D168" s="31"/>
      <c r="E168" s="91">
        <f>E164*5</f>
        <v>31.25</v>
      </c>
      <c r="F168" s="91">
        <f>F164*5</f>
        <v>87.5</v>
      </c>
      <c r="G168" s="30">
        <f>G164*5</f>
        <v>30.5</v>
      </c>
      <c r="H168" s="92"/>
      <c r="I168" s="91">
        <f>I164*5</f>
        <v>158.75</v>
      </c>
      <c r="J168" s="30">
        <f>J164*5</f>
        <v>19.25</v>
      </c>
      <c r="K168" s="30">
        <f>K164*5</f>
        <v>5</v>
      </c>
      <c r="L168" s="30">
        <f>L164*5</f>
        <v>4</v>
      </c>
      <c r="M168" s="30">
        <f>M164*5</f>
        <v>104</v>
      </c>
      <c r="N168" s="30">
        <v>0.25</v>
      </c>
      <c r="O168" s="30">
        <f>O164*5</f>
        <v>2.25</v>
      </c>
      <c r="P168" s="30">
        <f>P164*5</f>
        <v>25</v>
      </c>
      <c r="Q168" s="30">
        <f>Q164*5</f>
        <v>22.25</v>
      </c>
      <c r="R168" s="30">
        <f>R164*5</f>
        <v>28.5</v>
      </c>
      <c r="S168" s="30">
        <f>S164*5</f>
        <v>6.25</v>
      </c>
      <c r="T168" s="79"/>
    </row>
    <row r="169" spans="1:20" s="23" customFormat="1" x14ac:dyDescent="0.2">
      <c r="A169" s="65" t="s">
        <v>20</v>
      </c>
      <c r="B169" s="27">
        <f t="shared" si="39"/>
        <v>3788.7799999999997</v>
      </c>
      <c r="C169" s="30">
        <v>1889</v>
      </c>
      <c r="D169" s="31"/>
      <c r="E169" s="91">
        <f>E164*6</f>
        <v>37.5</v>
      </c>
      <c r="F169" s="91">
        <f>F164*6</f>
        <v>105</v>
      </c>
      <c r="G169" s="30">
        <f>G164*6</f>
        <v>36.599999999999994</v>
      </c>
      <c r="H169" s="92"/>
      <c r="I169" s="91">
        <f>I164*6</f>
        <v>190.5</v>
      </c>
      <c r="J169" s="30">
        <f>J164*6</f>
        <v>23.1</v>
      </c>
      <c r="K169" s="30">
        <f>K164*6</f>
        <v>6</v>
      </c>
      <c r="L169" s="30">
        <f>L164*6</f>
        <v>4.8000000000000007</v>
      </c>
      <c r="M169" s="30">
        <f>M164*6</f>
        <v>124.80000000000001</v>
      </c>
      <c r="N169" s="30">
        <v>0.38</v>
      </c>
      <c r="O169" s="30">
        <f>O164*6</f>
        <v>2.7</v>
      </c>
      <c r="P169" s="30">
        <f>P164*6</f>
        <v>30</v>
      </c>
      <c r="Q169" s="30">
        <f>Q164*6</f>
        <v>26.700000000000003</v>
      </c>
      <c r="R169" s="30">
        <f>R164*6</f>
        <v>34.200000000000003</v>
      </c>
      <c r="S169" s="30">
        <f>S164*6</f>
        <v>7.5</v>
      </c>
      <c r="T169" s="78">
        <f>T6</f>
        <v>1270</v>
      </c>
    </row>
    <row r="170" spans="1:20" s="23" customFormat="1" x14ac:dyDescent="0.2">
      <c r="A170" s="65" t="s">
        <v>21</v>
      </c>
      <c r="B170" s="27">
        <f t="shared" si="39"/>
        <v>3893.68</v>
      </c>
      <c r="C170" s="30">
        <v>1889</v>
      </c>
      <c r="D170" s="31"/>
      <c r="E170" s="91">
        <f>E164*7</f>
        <v>43.75</v>
      </c>
      <c r="F170" s="91">
        <f>F164*7</f>
        <v>122.5</v>
      </c>
      <c r="G170" s="30">
        <f>G164*7</f>
        <v>42.699999999999996</v>
      </c>
      <c r="H170" s="92"/>
      <c r="I170" s="91">
        <f>I164*7</f>
        <v>222.25</v>
      </c>
      <c r="J170" s="30">
        <f>J164*7</f>
        <v>26.95</v>
      </c>
      <c r="K170" s="30">
        <f>K164*7</f>
        <v>7</v>
      </c>
      <c r="L170" s="30">
        <f>L164*7</f>
        <v>5.6000000000000005</v>
      </c>
      <c r="M170" s="30">
        <f>M164*7</f>
        <v>145.6</v>
      </c>
      <c r="N170" s="30">
        <v>0.38</v>
      </c>
      <c r="O170" s="30">
        <f>O164*7</f>
        <v>3.15</v>
      </c>
      <c r="P170" s="30">
        <f>P164*7</f>
        <v>35</v>
      </c>
      <c r="Q170" s="30">
        <f>Q164*7</f>
        <v>31.150000000000002</v>
      </c>
      <c r="R170" s="30">
        <f>R164*7</f>
        <v>39.9</v>
      </c>
      <c r="S170" s="30">
        <f>S164*7</f>
        <v>8.75</v>
      </c>
      <c r="T170" s="78">
        <f>T169</f>
        <v>1270</v>
      </c>
    </row>
    <row r="171" spans="1:20" s="23" customFormat="1" x14ac:dyDescent="0.2">
      <c r="A171" s="65" t="s">
        <v>22</v>
      </c>
      <c r="B171" s="27">
        <f t="shared" si="39"/>
        <v>3998.5800000000004</v>
      </c>
      <c r="C171" s="30">
        <v>1889</v>
      </c>
      <c r="D171" s="31"/>
      <c r="E171" s="91">
        <f>E164*8</f>
        <v>50</v>
      </c>
      <c r="F171" s="91">
        <f>F164*8</f>
        <v>140</v>
      </c>
      <c r="G171" s="30">
        <f>G164*8</f>
        <v>48.8</v>
      </c>
      <c r="H171" s="92"/>
      <c r="I171" s="91">
        <f>I164*8</f>
        <v>254</v>
      </c>
      <c r="J171" s="30">
        <f>J164*8</f>
        <v>30.8</v>
      </c>
      <c r="K171" s="30">
        <f>K164*8</f>
        <v>8</v>
      </c>
      <c r="L171" s="30">
        <f>L164*8</f>
        <v>6.4</v>
      </c>
      <c r="M171" s="30">
        <f>M164*8</f>
        <v>166.4</v>
      </c>
      <c r="N171" s="30">
        <v>0.38</v>
      </c>
      <c r="O171" s="30">
        <f>O164*8</f>
        <v>3.6</v>
      </c>
      <c r="P171" s="30">
        <f>P164*8</f>
        <v>40</v>
      </c>
      <c r="Q171" s="30">
        <f>Q164*8</f>
        <v>35.6</v>
      </c>
      <c r="R171" s="30">
        <f>R164*8</f>
        <v>45.6</v>
      </c>
      <c r="S171" s="30">
        <f>S164*8</f>
        <v>10</v>
      </c>
      <c r="T171" s="78">
        <f>T169</f>
        <v>1270</v>
      </c>
    </row>
    <row r="172" spans="1:20" s="23" customFormat="1" ht="23.25" customHeight="1" x14ac:dyDescent="0.2">
      <c r="A172" s="129" t="s">
        <v>71</v>
      </c>
      <c r="B172" s="102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9"/>
      <c r="R172" s="100"/>
      <c r="S172" s="100"/>
      <c r="T172" s="101"/>
    </row>
    <row r="173" spans="1:20" s="23" customFormat="1" x14ac:dyDescent="0.2">
      <c r="A173" s="65" t="s">
        <v>15</v>
      </c>
      <c r="B173" s="27">
        <f t="shared" si="39"/>
        <v>2036.03</v>
      </c>
      <c r="C173" s="31"/>
      <c r="D173" s="30">
        <v>1931</v>
      </c>
      <c r="E173" s="91">
        <f>E148</f>
        <v>6.25</v>
      </c>
      <c r="F173" s="91">
        <f>F148</f>
        <v>17.5</v>
      </c>
      <c r="G173" s="30">
        <v>6.1</v>
      </c>
      <c r="H173" s="92"/>
      <c r="I173" s="91">
        <f>I164</f>
        <v>31.75</v>
      </c>
      <c r="J173" s="30">
        <v>3.85</v>
      </c>
      <c r="K173" s="30">
        <v>1</v>
      </c>
      <c r="L173" s="30">
        <v>0.8</v>
      </c>
      <c r="M173" s="30">
        <f>M164</f>
        <v>20.8</v>
      </c>
      <c r="N173" s="30">
        <v>0.13</v>
      </c>
      <c r="O173" s="30">
        <f>O148</f>
        <v>0.45</v>
      </c>
      <c r="P173" s="30">
        <f>P148</f>
        <v>5</v>
      </c>
      <c r="Q173" s="30">
        <v>4.45</v>
      </c>
      <c r="R173" s="30">
        <v>5.7</v>
      </c>
      <c r="S173" s="30">
        <f>S12</f>
        <v>1.25</v>
      </c>
      <c r="T173" s="84"/>
    </row>
    <row r="174" spans="1:20" s="23" customFormat="1" x14ac:dyDescent="0.2">
      <c r="A174" s="65" t="s">
        <v>16</v>
      </c>
      <c r="B174" s="27">
        <f t="shared" si="39"/>
        <v>2140.9299999999998</v>
      </c>
      <c r="C174" s="31"/>
      <c r="D174" s="30">
        <v>1931</v>
      </c>
      <c r="E174" s="91">
        <f>E173*2</f>
        <v>12.5</v>
      </c>
      <c r="F174" s="91">
        <f>F173*2</f>
        <v>35</v>
      </c>
      <c r="G174" s="30">
        <f>G173*2</f>
        <v>12.2</v>
      </c>
      <c r="H174" s="92"/>
      <c r="I174" s="91">
        <f>I173*2</f>
        <v>63.5</v>
      </c>
      <c r="J174" s="30">
        <f>J173*2</f>
        <v>7.7</v>
      </c>
      <c r="K174" s="30">
        <f>K173*2</f>
        <v>2</v>
      </c>
      <c r="L174" s="30">
        <f>L173*2</f>
        <v>1.6</v>
      </c>
      <c r="M174" s="30">
        <f>M173*2</f>
        <v>41.6</v>
      </c>
      <c r="N174" s="30">
        <v>0.13</v>
      </c>
      <c r="O174" s="30">
        <f>O173*2</f>
        <v>0.9</v>
      </c>
      <c r="P174" s="30">
        <f>P173*2</f>
        <v>10</v>
      </c>
      <c r="Q174" s="30">
        <f>Q173*2</f>
        <v>8.9</v>
      </c>
      <c r="R174" s="30">
        <f>R173*2</f>
        <v>11.4</v>
      </c>
      <c r="S174" s="30">
        <f>S173*2</f>
        <v>2.5</v>
      </c>
      <c r="T174" s="84"/>
    </row>
    <row r="175" spans="1:20" s="23" customFormat="1" x14ac:dyDescent="0.2">
      <c r="A175" s="65" t="s">
        <v>17</v>
      </c>
      <c r="B175" s="27">
        <f t="shared" si="39"/>
        <v>4175.9500000000016</v>
      </c>
      <c r="C175" s="31"/>
      <c r="D175" s="30">
        <v>3861</v>
      </c>
      <c r="E175" s="91">
        <f>E173*3</f>
        <v>18.75</v>
      </c>
      <c r="F175" s="91">
        <f>F173*3</f>
        <v>52.5</v>
      </c>
      <c r="G175" s="30">
        <f>G173*3</f>
        <v>18.299999999999997</v>
      </c>
      <c r="H175" s="92"/>
      <c r="I175" s="91">
        <f>I173*3</f>
        <v>95.25</v>
      </c>
      <c r="J175" s="30">
        <f>J173*3</f>
        <v>11.55</v>
      </c>
      <c r="K175" s="30">
        <f>K173*3</f>
        <v>3</v>
      </c>
      <c r="L175" s="30">
        <f>L173*3</f>
        <v>2.4000000000000004</v>
      </c>
      <c r="M175" s="30">
        <f>M173*3</f>
        <v>62.400000000000006</v>
      </c>
      <c r="N175" s="30">
        <v>0.25</v>
      </c>
      <c r="O175" s="30">
        <f>O173*3</f>
        <v>1.35</v>
      </c>
      <c r="P175" s="30">
        <f>P173*3</f>
        <v>15</v>
      </c>
      <c r="Q175" s="30">
        <f>Q173*3</f>
        <v>13.350000000000001</v>
      </c>
      <c r="R175" s="30">
        <f>R173*3</f>
        <v>17.100000000000001</v>
      </c>
      <c r="S175" s="30">
        <f>S173*3</f>
        <v>3.75</v>
      </c>
      <c r="T175" s="84"/>
    </row>
    <row r="176" spans="1:20" s="23" customFormat="1" x14ac:dyDescent="0.2">
      <c r="A176" s="65" t="s">
        <v>18</v>
      </c>
      <c r="B176" s="27">
        <f t="shared" si="39"/>
        <v>4280.8499999999995</v>
      </c>
      <c r="C176" s="31"/>
      <c r="D176" s="30">
        <v>3861</v>
      </c>
      <c r="E176" s="91">
        <f>E173*4</f>
        <v>25</v>
      </c>
      <c r="F176" s="91">
        <f>F173*4</f>
        <v>70</v>
      </c>
      <c r="G176" s="30">
        <f>G173*4</f>
        <v>24.4</v>
      </c>
      <c r="H176" s="92"/>
      <c r="I176" s="91">
        <f>I173*4</f>
        <v>127</v>
      </c>
      <c r="J176" s="30">
        <f>J173*4</f>
        <v>15.4</v>
      </c>
      <c r="K176" s="30">
        <f>K173*4</f>
        <v>4</v>
      </c>
      <c r="L176" s="30">
        <f>L173*4</f>
        <v>3.2</v>
      </c>
      <c r="M176" s="30">
        <f>M173*4</f>
        <v>83.2</v>
      </c>
      <c r="N176" s="30">
        <v>0.25</v>
      </c>
      <c r="O176" s="30">
        <f>O173*4</f>
        <v>1.8</v>
      </c>
      <c r="P176" s="30">
        <f>P173*4</f>
        <v>20</v>
      </c>
      <c r="Q176" s="30">
        <f>Q173*4</f>
        <v>17.8</v>
      </c>
      <c r="R176" s="30">
        <f>R173*4</f>
        <v>22.8</v>
      </c>
      <c r="S176" s="30">
        <f>S173*4</f>
        <v>5</v>
      </c>
      <c r="T176" s="84"/>
    </row>
    <row r="177" spans="1:20" s="23" customFormat="1" x14ac:dyDescent="0.2">
      <c r="A177" s="65" t="s">
        <v>19</v>
      </c>
      <c r="B177" s="27">
        <f t="shared" si="39"/>
        <v>4385.75</v>
      </c>
      <c r="C177" s="31"/>
      <c r="D177" s="30">
        <v>3861</v>
      </c>
      <c r="E177" s="91">
        <f>E173*5</f>
        <v>31.25</v>
      </c>
      <c r="F177" s="91">
        <f>F173*5</f>
        <v>87.5</v>
      </c>
      <c r="G177" s="30">
        <f>G173*5</f>
        <v>30.5</v>
      </c>
      <c r="H177" s="92"/>
      <c r="I177" s="91">
        <f>I173*5</f>
        <v>158.75</v>
      </c>
      <c r="J177" s="30">
        <f>J173*5</f>
        <v>19.25</v>
      </c>
      <c r="K177" s="30">
        <f>K173*5</f>
        <v>5</v>
      </c>
      <c r="L177" s="30">
        <f>L173*5</f>
        <v>4</v>
      </c>
      <c r="M177" s="30">
        <f>M173*5</f>
        <v>104</v>
      </c>
      <c r="N177" s="30">
        <v>0.25</v>
      </c>
      <c r="O177" s="30">
        <f>O173*5</f>
        <v>2.25</v>
      </c>
      <c r="P177" s="30">
        <f>P173*5</f>
        <v>25</v>
      </c>
      <c r="Q177" s="30">
        <f>Q173*5</f>
        <v>22.25</v>
      </c>
      <c r="R177" s="30">
        <f>R173*5</f>
        <v>28.5</v>
      </c>
      <c r="S177" s="30">
        <f>S173*5</f>
        <v>6.25</v>
      </c>
      <c r="T177" s="84"/>
    </row>
    <row r="178" spans="1:20" s="23" customFormat="1" x14ac:dyDescent="0.2">
      <c r="A178" s="65" t="s">
        <v>20</v>
      </c>
      <c r="B178" s="27">
        <f t="shared" si="39"/>
        <v>7690.7800000000007</v>
      </c>
      <c r="C178" s="31"/>
      <c r="D178" s="30">
        <v>5791</v>
      </c>
      <c r="E178" s="91">
        <f>E173*6</f>
        <v>37.5</v>
      </c>
      <c r="F178" s="91">
        <f>F173*6</f>
        <v>105</v>
      </c>
      <c r="G178" s="30">
        <f>G173*6</f>
        <v>36.599999999999994</v>
      </c>
      <c r="H178" s="92"/>
      <c r="I178" s="91">
        <f>I173*6</f>
        <v>190.5</v>
      </c>
      <c r="J178" s="30">
        <f>J173*6</f>
        <v>23.1</v>
      </c>
      <c r="K178" s="30">
        <f>K173*6</f>
        <v>6</v>
      </c>
      <c r="L178" s="30">
        <f>L173*6</f>
        <v>4.8000000000000007</v>
      </c>
      <c r="M178" s="30">
        <f>M173*6</f>
        <v>124.80000000000001</v>
      </c>
      <c r="N178" s="30">
        <v>0.38</v>
      </c>
      <c r="O178" s="30">
        <f>O173*6</f>
        <v>2.7</v>
      </c>
      <c r="P178" s="30">
        <f>P173*6</f>
        <v>30</v>
      </c>
      <c r="Q178" s="30">
        <f>Q173*6</f>
        <v>26.700000000000003</v>
      </c>
      <c r="R178" s="30">
        <f>R173*6</f>
        <v>34.200000000000003</v>
      </c>
      <c r="S178" s="30">
        <f>S173*6</f>
        <v>7.5</v>
      </c>
      <c r="T178" s="78">
        <f>T6</f>
        <v>1270</v>
      </c>
    </row>
    <row r="179" spans="1:20" s="23" customFormat="1" x14ac:dyDescent="0.2">
      <c r="A179" s="65" t="s">
        <v>21</v>
      </c>
      <c r="B179" s="27">
        <f t="shared" si="39"/>
        <v>7795.6799999999994</v>
      </c>
      <c r="C179" s="31"/>
      <c r="D179" s="30">
        <v>5791</v>
      </c>
      <c r="E179" s="91">
        <f>E173*7</f>
        <v>43.75</v>
      </c>
      <c r="F179" s="91">
        <f>F173*7</f>
        <v>122.5</v>
      </c>
      <c r="G179" s="30">
        <f>G173*7</f>
        <v>42.699999999999996</v>
      </c>
      <c r="H179" s="92"/>
      <c r="I179" s="91">
        <f>I173*7</f>
        <v>222.25</v>
      </c>
      <c r="J179" s="30">
        <f>J173*7</f>
        <v>26.95</v>
      </c>
      <c r="K179" s="30">
        <f>K173*7</f>
        <v>7</v>
      </c>
      <c r="L179" s="30">
        <f>L173*7</f>
        <v>5.6000000000000005</v>
      </c>
      <c r="M179" s="30">
        <f>M173*7</f>
        <v>145.6</v>
      </c>
      <c r="N179" s="30">
        <v>0.38</v>
      </c>
      <c r="O179" s="30">
        <f>O173*7</f>
        <v>3.15</v>
      </c>
      <c r="P179" s="30">
        <f>P173*7</f>
        <v>35</v>
      </c>
      <c r="Q179" s="30">
        <f>Q173*7</f>
        <v>31.150000000000002</v>
      </c>
      <c r="R179" s="30">
        <f>R173*7</f>
        <v>39.9</v>
      </c>
      <c r="S179" s="30">
        <f>S173*7</f>
        <v>8.75</v>
      </c>
      <c r="T179" s="78">
        <f>T178</f>
        <v>1270</v>
      </c>
    </row>
    <row r="180" spans="1:20" s="23" customFormat="1" x14ac:dyDescent="0.2">
      <c r="A180" s="65" t="s">
        <v>22</v>
      </c>
      <c r="B180" s="27">
        <f t="shared" si="39"/>
        <v>7900.5800000000008</v>
      </c>
      <c r="C180" s="31"/>
      <c r="D180" s="30">
        <v>5791</v>
      </c>
      <c r="E180" s="91">
        <f>E173*8</f>
        <v>50</v>
      </c>
      <c r="F180" s="91">
        <f>F173*8</f>
        <v>140</v>
      </c>
      <c r="G180" s="30">
        <f>G173*8</f>
        <v>48.8</v>
      </c>
      <c r="H180" s="92"/>
      <c r="I180" s="91">
        <f>I173*8</f>
        <v>254</v>
      </c>
      <c r="J180" s="30">
        <f>J173*8</f>
        <v>30.8</v>
      </c>
      <c r="K180" s="30">
        <f>K173*8</f>
        <v>8</v>
      </c>
      <c r="L180" s="30">
        <f>L173*8</f>
        <v>6.4</v>
      </c>
      <c r="M180" s="30">
        <f>M173*8</f>
        <v>166.4</v>
      </c>
      <c r="N180" s="30">
        <v>0.38</v>
      </c>
      <c r="O180" s="30">
        <f>O173*8</f>
        <v>3.6</v>
      </c>
      <c r="P180" s="30">
        <f>P173*8</f>
        <v>40</v>
      </c>
      <c r="Q180" s="30">
        <f>Q173*8</f>
        <v>35.6</v>
      </c>
      <c r="R180" s="30">
        <f>R173*8</f>
        <v>45.6</v>
      </c>
      <c r="S180" s="30">
        <f>S173*8</f>
        <v>10</v>
      </c>
      <c r="T180" s="78">
        <f>T178</f>
        <v>1270</v>
      </c>
    </row>
    <row r="181" spans="1:20" s="5" customFormat="1" x14ac:dyDescent="0.2">
      <c r="A181" s="61" t="s">
        <v>52</v>
      </c>
      <c r="B181" s="61"/>
      <c r="C181" s="61"/>
      <c r="D181" s="61"/>
      <c r="E181" s="94"/>
      <c r="F181" s="94"/>
      <c r="G181" s="61"/>
      <c r="H181" s="94"/>
      <c r="I181" s="94"/>
      <c r="J181" s="61"/>
      <c r="K181" s="61"/>
      <c r="L181" s="61"/>
      <c r="M181" s="61"/>
      <c r="N181" s="26"/>
      <c r="O181" s="26"/>
      <c r="P181" s="26"/>
      <c r="Q181" s="21"/>
      <c r="R181" s="21"/>
      <c r="S181" s="21"/>
      <c r="T181" s="130" t="s">
        <v>31</v>
      </c>
    </row>
    <row r="182" spans="1:20" s="5" customFormat="1" x14ac:dyDescent="0.2">
      <c r="A182" s="6"/>
      <c r="B182" s="6"/>
      <c r="C182" s="6"/>
      <c r="D182" s="6"/>
      <c r="E182" s="94"/>
      <c r="F182" s="94"/>
      <c r="G182" s="26"/>
      <c r="H182" s="94"/>
      <c r="I182" s="94"/>
      <c r="J182" s="26"/>
      <c r="K182" s="26"/>
      <c r="L182" s="26"/>
      <c r="M182" s="26"/>
      <c r="N182" s="26"/>
      <c r="O182" s="26"/>
      <c r="P182" s="26"/>
      <c r="Q182" s="21"/>
      <c r="R182" s="23"/>
      <c r="S182" s="23"/>
      <c r="T182" s="81"/>
    </row>
    <row r="183" spans="1:20" s="23" customFormat="1" x14ac:dyDescent="0.2">
      <c r="A183" s="118" t="s">
        <v>57</v>
      </c>
      <c r="B183" s="143"/>
      <c r="C183" s="26"/>
      <c r="D183" s="6"/>
      <c r="E183" s="95"/>
      <c r="F183" s="95"/>
      <c r="G183" s="9"/>
      <c r="H183" s="95"/>
      <c r="I183" s="95"/>
      <c r="J183" s="9"/>
      <c r="K183" s="9"/>
      <c r="L183" s="9"/>
      <c r="M183" s="9"/>
      <c r="N183" s="43"/>
      <c r="T183" s="77"/>
    </row>
    <row r="184" spans="1:20" ht="33.75" x14ac:dyDescent="0.2">
      <c r="A184" s="119" t="s">
        <v>2</v>
      </c>
      <c r="B184" s="120" t="s">
        <v>3</v>
      </c>
      <c r="C184" s="120" t="s">
        <v>4</v>
      </c>
      <c r="D184" s="119" t="s">
        <v>5</v>
      </c>
      <c r="E184" s="121" t="s">
        <v>43</v>
      </c>
      <c r="F184" s="121" t="s">
        <v>37</v>
      </c>
      <c r="G184" s="122" t="s">
        <v>41</v>
      </c>
      <c r="H184" s="121" t="s">
        <v>6</v>
      </c>
      <c r="I184" s="123" t="s">
        <v>7</v>
      </c>
      <c r="J184" s="122" t="s">
        <v>8</v>
      </c>
      <c r="K184" s="122" t="s">
        <v>42</v>
      </c>
      <c r="L184" s="124" t="s">
        <v>45</v>
      </c>
      <c r="M184" s="122" t="s">
        <v>38</v>
      </c>
      <c r="N184" s="125" t="s">
        <v>34</v>
      </c>
      <c r="O184" s="125" t="s">
        <v>60</v>
      </c>
      <c r="P184" s="126" t="s">
        <v>40</v>
      </c>
      <c r="Q184" s="126" t="s">
        <v>44</v>
      </c>
      <c r="R184" s="126" t="s">
        <v>61</v>
      </c>
      <c r="S184" s="126" t="s">
        <v>62</v>
      </c>
      <c r="T184" s="127" t="s">
        <v>39</v>
      </c>
    </row>
    <row r="185" spans="1:20" s="23" customFormat="1" ht="15.75" customHeight="1" x14ac:dyDescent="0.2">
      <c r="A185" s="128" t="s">
        <v>12</v>
      </c>
      <c r="B185" s="27">
        <f>SUM(C185:T185)</f>
        <v>5400.5</v>
      </c>
      <c r="C185" s="13">
        <v>2667.5</v>
      </c>
      <c r="D185" s="28"/>
      <c r="E185" s="91">
        <f>E161</f>
        <v>153</v>
      </c>
      <c r="F185" s="91">
        <f>F161</f>
        <v>309</v>
      </c>
      <c r="G185" s="30">
        <v>77</v>
      </c>
      <c r="H185" s="91"/>
      <c r="I185" s="91">
        <f>I6</f>
        <v>378</v>
      </c>
      <c r="J185" s="30">
        <v>48</v>
      </c>
      <c r="K185" s="30">
        <v>12</v>
      </c>
      <c r="L185" s="29">
        <v>10</v>
      </c>
      <c r="M185" s="30">
        <v>272</v>
      </c>
      <c r="N185" s="29">
        <v>0.5</v>
      </c>
      <c r="O185" s="29">
        <f>O161</f>
        <v>5</v>
      </c>
      <c r="P185" s="30">
        <f>P161</f>
        <v>59</v>
      </c>
      <c r="Q185" s="30">
        <v>56.5</v>
      </c>
      <c r="R185" s="30">
        <v>68</v>
      </c>
      <c r="S185" s="30">
        <v>15</v>
      </c>
      <c r="T185" s="78">
        <f>T6</f>
        <v>1270</v>
      </c>
    </row>
    <row r="186" spans="1:20" s="5" customFormat="1" ht="15.75" customHeight="1" x14ac:dyDescent="0.2">
      <c r="A186" s="128" t="s">
        <v>13</v>
      </c>
      <c r="B186" s="27">
        <f>SUM(C186:T186)</f>
        <v>11054</v>
      </c>
      <c r="C186" s="28"/>
      <c r="D186" s="13">
        <v>8321</v>
      </c>
      <c r="E186" s="91">
        <f>E185</f>
        <v>153</v>
      </c>
      <c r="F186" s="91">
        <f>F161</f>
        <v>309</v>
      </c>
      <c r="G186" s="30">
        <v>77</v>
      </c>
      <c r="H186" s="91"/>
      <c r="I186" s="91">
        <f>I6</f>
        <v>378</v>
      </c>
      <c r="J186" s="30">
        <v>48</v>
      </c>
      <c r="K186" s="30">
        <v>12</v>
      </c>
      <c r="L186" s="29">
        <v>10</v>
      </c>
      <c r="M186" s="30">
        <f>M185</f>
        <v>272</v>
      </c>
      <c r="N186" s="29">
        <v>0.5</v>
      </c>
      <c r="O186" s="29">
        <f>O161</f>
        <v>5</v>
      </c>
      <c r="P186" s="30">
        <f>P185</f>
        <v>59</v>
      </c>
      <c r="Q186" s="30">
        <v>56.5</v>
      </c>
      <c r="R186" s="30">
        <v>68</v>
      </c>
      <c r="S186" s="30">
        <v>15</v>
      </c>
      <c r="T186" s="78">
        <f>T8</f>
        <v>1270</v>
      </c>
    </row>
    <row r="187" spans="1:20" s="23" customFormat="1" ht="21.75" customHeight="1" x14ac:dyDescent="0.2">
      <c r="A187" s="129" t="s">
        <v>70</v>
      </c>
      <c r="B187" s="102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9"/>
      <c r="R187" s="100"/>
      <c r="S187" s="100"/>
      <c r="T187" s="101"/>
    </row>
    <row r="188" spans="1:20" ht="13.5" customHeight="1" x14ac:dyDescent="0.2">
      <c r="A188" s="65" t="s">
        <v>15</v>
      </c>
      <c r="B188" s="27">
        <f t="shared" ref="B188:B204" si="40">SUM(C188:T188)</f>
        <v>772.03000000000009</v>
      </c>
      <c r="C188" s="30">
        <v>667</v>
      </c>
      <c r="D188" s="31"/>
      <c r="E188" s="91">
        <f>E164</f>
        <v>6.25</v>
      </c>
      <c r="F188" s="91">
        <f>F164</f>
        <v>17.5</v>
      </c>
      <c r="G188" s="30">
        <v>6.1</v>
      </c>
      <c r="H188" s="92"/>
      <c r="I188" s="91">
        <f>I12</f>
        <v>31.75</v>
      </c>
      <c r="J188" s="30">
        <v>3.85</v>
      </c>
      <c r="K188" s="30">
        <v>1</v>
      </c>
      <c r="L188" s="30">
        <v>0.8</v>
      </c>
      <c r="M188" s="30">
        <v>20.8</v>
      </c>
      <c r="N188" s="30">
        <v>0.13</v>
      </c>
      <c r="O188" s="30">
        <f>O164</f>
        <v>0.45</v>
      </c>
      <c r="P188" s="30">
        <f>P164</f>
        <v>5</v>
      </c>
      <c r="Q188" s="30">
        <v>4.45</v>
      </c>
      <c r="R188" s="30">
        <v>5.7</v>
      </c>
      <c r="S188" s="30">
        <f>S12</f>
        <v>1.25</v>
      </c>
      <c r="T188" s="79"/>
    </row>
    <row r="189" spans="1:20" ht="13.5" customHeight="1" x14ac:dyDescent="0.2">
      <c r="A189" s="65" t="s">
        <v>16</v>
      </c>
      <c r="B189" s="27">
        <f t="shared" si="40"/>
        <v>876.93000000000006</v>
      </c>
      <c r="C189" s="30">
        <v>667</v>
      </c>
      <c r="D189" s="31"/>
      <c r="E189" s="91">
        <f>E188*2</f>
        <v>12.5</v>
      </c>
      <c r="F189" s="91">
        <f>F188*2</f>
        <v>35</v>
      </c>
      <c r="G189" s="30">
        <f>G188*2</f>
        <v>12.2</v>
      </c>
      <c r="H189" s="92"/>
      <c r="I189" s="91">
        <f>I188*2</f>
        <v>63.5</v>
      </c>
      <c r="J189" s="30">
        <f>J188*2</f>
        <v>7.7</v>
      </c>
      <c r="K189" s="30">
        <f>K188*2</f>
        <v>2</v>
      </c>
      <c r="L189" s="30">
        <f>L188*2</f>
        <v>1.6</v>
      </c>
      <c r="M189" s="30">
        <f>M188*2</f>
        <v>41.6</v>
      </c>
      <c r="N189" s="30">
        <v>0.13</v>
      </c>
      <c r="O189" s="30">
        <f>O188*2</f>
        <v>0.9</v>
      </c>
      <c r="P189" s="30">
        <f>P188*2</f>
        <v>10</v>
      </c>
      <c r="Q189" s="30">
        <f>Q188*2</f>
        <v>8.9</v>
      </c>
      <c r="R189" s="30">
        <f>R188*2</f>
        <v>11.4</v>
      </c>
      <c r="S189" s="30">
        <f>S188*2</f>
        <v>2.5</v>
      </c>
      <c r="T189" s="79"/>
    </row>
    <row r="190" spans="1:20" ht="13.5" customHeight="1" x14ac:dyDescent="0.2">
      <c r="A190" s="65" t="s">
        <v>17</v>
      </c>
      <c r="B190" s="27">
        <f t="shared" si="40"/>
        <v>1648.9499999999998</v>
      </c>
      <c r="C190" s="30">
        <v>1334</v>
      </c>
      <c r="D190" s="31"/>
      <c r="E190" s="91">
        <f>E188*3</f>
        <v>18.75</v>
      </c>
      <c r="F190" s="91">
        <f>F188*3</f>
        <v>52.5</v>
      </c>
      <c r="G190" s="30">
        <f>G188*3</f>
        <v>18.299999999999997</v>
      </c>
      <c r="H190" s="92"/>
      <c r="I190" s="91">
        <f>I188*3</f>
        <v>95.25</v>
      </c>
      <c r="J190" s="30">
        <f>J188*3</f>
        <v>11.55</v>
      </c>
      <c r="K190" s="30">
        <f>K188*3</f>
        <v>3</v>
      </c>
      <c r="L190" s="30">
        <f>L188*3</f>
        <v>2.4000000000000004</v>
      </c>
      <c r="M190" s="30">
        <f>M188*3</f>
        <v>62.400000000000006</v>
      </c>
      <c r="N190" s="30">
        <v>0.25</v>
      </c>
      <c r="O190" s="30">
        <f>O188*3</f>
        <v>1.35</v>
      </c>
      <c r="P190" s="30">
        <f>P188*3</f>
        <v>15</v>
      </c>
      <c r="Q190" s="30">
        <f>Q188*3</f>
        <v>13.350000000000001</v>
      </c>
      <c r="R190" s="30">
        <f>R188*3</f>
        <v>17.100000000000001</v>
      </c>
      <c r="S190" s="30">
        <f>S188*3</f>
        <v>3.75</v>
      </c>
      <c r="T190" s="79"/>
    </row>
    <row r="191" spans="1:20" ht="13.5" customHeight="1" x14ac:dyDescent="0.2">
      <c r="A191" s="65" t="s">
        <v>18</v>
      </c>
      <c r="B191" s="27">
        <f t="shared" si="40"/>
        <v>1753.8500000000001</v>
      </c>
      <c r="C191" s="30">
        <v>1334</v>
      </c>
      <c r="D191" s="31"/>
      <c r="E191" s="91">
        <f>E188*4</f>
        <v>25</v>
      </c>
      <c r="F191" s="91">
        <f>F188*4</f>
        <v>70</v>
      </c>
      <c r="G191" s="30">
        <f>G188*4</f>
        <v>24.4</v>
      </c>
      <c r="H191" s="92"/>
      <c r="I191" s="91">
        <f>I188*4</f>
        <v>127</v>
      </c>
      <c r="J191" s="30">
        <f>J188*4</f>
        <v>15.4</v>
      </c>
      <c r="K191" s="30">
        <f>K188*4</f>
        <v>4</v>
      </c>
      <c r="L191" s="30">
        <f>L188*4</f>
        <v>3.2</v>
      </c>
      <c r="M191" s="30">
        <f>M188*4</f>
        <v>83.2</v>
      </c>
      <c r="N191" s="30">
        <v>0.25</v>
      </c>
      <c r="O191" s="30">
        <f>O188*4</f>
        <v>1.8</v>
      </c>
      <c r="P191" s="30">
        <f>P188*4</f>
        <v>20</v>
      </c>
      <c r="Q191" s="30">
        <f>Q188*4</f>
        <v>17.8</v>
      </c>
      <c r="R191" s="30">
        <f>R188*4</f>
        <v>22.8</v>
      </c>
      <c r="S191" s="30">
        <f>S188*4</f>
        <v>5</v>
      </c>
      <c r="T191" s="79"/>
    </row>
    <row r="192" spans="1:20" ht="13.5" customHeight="1" x14ac:dyDescent="0.2">
      <c r="A192" s="65" t="s">
        <v>19</v>
      </c>
      <c r="B192" s="27">
        <f t="shared" si="40"/>
        <v>1858.75</v>
      </c>
      <c r="C192" s="30">
        <v>1334</v>
      </c>
      <c r="D192" s="31"/>
      <c r="E192" s="91">
        <f>E188*5</f>
        <v>31.25</v>
      </c>
      <c r="F192" s="91">
        <f>F188*5</f>
        <v>87.5</v>
      </c>
      <c r="G192" s="30">
        <f>G188*5</f>
        <v>30.5</v>
      </c>
      <c r="H192" s="92"/>
      <c r="I192" s="91">
        <f>I188*5</f>
        <v>158.75</v>
      </c>
      <c r="J192" s="30">
        <f>J188*5</f>
        <v>19.25</v>
      </c>
      <c r="K192" s="30">
        <f>K188*5</f>
        <v>5</v>
      </c>
      <c r="L192" s="30">
        <f>L188*5</f>
        <v>4</v>
      </c>
      <c r="M192" s="30">
        <f>M188*5</f>
        <v>104</v>
      </c>
      <c r="N192" s="30">
        <v>0.25</v>
      </c>
      <c r="O192" s="30">
        <f>O188*5</f>
        <v>2.25</v>
      </c>
      <c r="P192" s="30">
        <f>P188*5</f>
        <v>25</v>
      </c>
      <c r="Q192" s="30">
        <f>Q188*5</f>
        <v>22.25</v>
      </c>
      <c r="R192" s="30">
        <f>R188*5</f>
        <v>28.5</v>
      </c>
      <c r="S192" s="30">
        <f>S188*5</f>
        <v>6.25</v>
      </c>
      <c r="T192" s="79"/>
    </row>
    <row r="193" spans="1:20" ht="13.5" customHeight="1" x14ac:dyDescent="0.2">
      <c r="A193" s="65" t="s">
        <v>20</v>
      </c>
      <c r="B193" s="27">
        <f t="shared" si="40"/>
        <v>3900.7799999999997</v>
      </c>
      <c r="C193" s="30">
        <v>2001</v>
      </c>
      <c r="D193" s="31"/>
      <c r="E193" s="91">
        <f>E188*6</f>
        <v>37.5</v>
      </c>
      <c r="F193" s="91">
        <f>F188*6</f>
        <v>105</v>
      </c>
      <c r="G193" s="30">
        <f>G188*6</f>
        <v>36.599999999999994</v>
      </c>
      <c r="H193" s="92"/>
      <c r="I193" s="91">
        <f>I188*6</f>
        <v>190.5</v>
      </c>
      <c r="J193" s="30">
        <f>J188*6</f>
        <v>23.1</v>
      </c>
      <c r="K193" s="30">
        <f>K188*6</f>
        <v>6</v>
      </c>
      <c r="L193" s="30">
        <f>L188*6</f>
        <v>4.8000000000000007</v>
      </c>
      <c r="M193" s="30">
        <f>M188*6</f>
        <v>124.80000000000001</v>
      </c>
      <c r="N193" s="30">
        <v>0.38</v>
      </c>
      <c r="O193" s="30">
        <f>O188*6</f>
        <v>2.7</v>
      </c>
      <c r="P193" s="30">
        <f>P188*6</f>
        <v>30</v>
      </c>
      <c r="Q193" s="30">
        <f>Q188*6</f>
        <v>26.700000000000003</v>
      </c>
      <c r="R193" s="30">
        <f>R188*6</f>
        <v>34.200000000000003</v>
      </c>
      <c r="S193" s="30">
        <f>S188*6</f>
        <v>7.5</v>
      </c>
      <c r="T193" s="78">
        <f>T6</f>
        <v>1270</v>
      </c>
    </row>
    <row r="194" spans="1:20" ht="13.5" customHeight="1" x14ac:dyDescent="0.2">
      <c r="A194" s="65" t="s">
        <v>21</v>
      </c>
      <c r="B194" s="27">
        <f t="shared" si="40"/>
        <v>4005.68</v>
      </c>
      <c r="C194" s="30">
        <v>2001</v>
      </c>
      <c r="D194" s="31"/>
      <c r="E194" s="91">
        <f>E188*7</f>
        <v>43.75</v>
      </c>
      <c r="F194" s="91">
        <f>F188*7</f>
        <v>122.5</v>
      </c>
      <c r="G194" s="30">
        <f>G188*7</f>
        <v>42.699999999999996</v>
      </c>
      <c r="H194" s="92"/>
      <c r="I194" s="91">
        <f>I188*7</f>
        <v>222.25</v>
      </c>
      <c r="J194" s="30">
        <f>J188*7</f>
        <v>26.95</v>
      </c>
      <c r="K194" s="30">
        <f>K188*7</f>
        <v>7</v>
      </c>
      <c r="L194" s="30">
        <f>L188*7</f>
        <v>5.6000000000000005</v>
      </c>
      <c r="M194" s="30">
        <f>M188*7</f>
        <v>145.6</v>
      </c>
      <c r="N194" s="30">
        <v>0.38</v>
      </c>
      <c r="O194" s="30">
        <f>O188*7</f>
        <v>3.15</v>
      </c>
      <c r="P194" s="30">
        <f>P188*7</f>
        <v>35</v>
      </c>
      <c r="Q194" s="30">
        <f>Q188*7</f>
        <v>31.150000000000002</v>
      </c>
      <c r="R194" s="30">
        <f>R188*7</f>
        <v>39.9</v>
      </c>
      <c r="S194" s="30">
        <f>S188*7</f>
        <v>8.75</v>
      </c>
      <c r="T194" s="78">
        <f>T193</f>
        <v>1270</v>
      </c>
    </row>
    <row r="195" spans="1:20" ht="13.5" customHeight="1" x14ac:dyDescent="0.2">
      <c r="A195" s="65" t="s">
        <v>22</v>
      </c>
      <c r="B195" s="27">
        <f t="shared" si="40"/>
        <v>4110.58</v>
      </c>
      <c r="C195" s="30">
        <v>2001</v>
      </c>
      <c r="D195" s="31"/>
      <c r="E195" s="91">
        <f>E188*8</f>
        <v>50</v>
      </c>
      <c r="F195" s="91">
        <f>F188*8</f>
        <v>140</v>
      </c>
      <c r="G195" s="30">
        <f>G188*8</f>
        <v>48.8</v>
      </c>
      <c r="H195" s="92"/>
      <c r="I195" s="91">
        <f>I188*8</f>
        <v>254</v>
      </c>
      <c r="J195" s="30">
        <f>J188*8</f>
        <v>30.8</v>
      </c>
      <c r="K195" s="30">
        <f>K188*8</f>
        <v>8</v>
      </c>
      <c r="L195" s="30">
        <f>L188*8</f>
        <v>6.4</v>
      </c>
      <c r="M195" s="30">
        <f>M188*8</f>
        <v>166.4</v>
      </c>
      <c r="N195" s="30">
        <v>0.38</v>
      </c>
      <c r="O195" s="30">
        <f>O188*8</f>
        <v>3.6</v>
      </c>
      <c r="P195" s="30">
        <f>P188*8</f>
        <v>40</v>
      </c>
      <c r="Q195" s="30">
        <f>Q188*8</f>
        <v>35.6</v>
      </c>
      <c r="R195" s="30">
        <f>R188*8</f>
        <v>45.6</v>
      </c>
      <c r="S195" s="30">
        <f>S188*8</f>
        <v>10</v>
      </c>
      <c r="T195" s="78">
        <f>T193</f>
        <v>1270</v>
      </c>
    </row>
    <row r="196" spans="1:20" ht="24" customHeight="1" x14ac:dyDescent="0.2">
      <c r="A196" s="129" t="s">
        <v>64</v>
      </c>
      <c r="B196" s="102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9"/>
      <c r="R196" s="100"/>
      <c r="S196" s="100"/>
      <c r="T196" s="101"/>
    </row>
    <row r="197" spans="1:20" ht="13.5" customHeight="1" x14ac:dyDescent="0.2">
      <c r="A197" s="65" t="s">
        <v>15</v>
      </c>
      <c r="B197" s="27">
        <f t="shared" si="40"/>
        <v>2186.0299999999997</v>
      </c>
      <c r="C197" s="31"/>
      <c r="D197" s="30">
        <v>2081</v>
      </c>
      <c r="E197" s="91">
        <f>E188</f>
        <v>6.25</v>
      </c>
      <c r="F197" s="91">
        <f>F188</f>
        <v>17.5</v>
      </c>
      <c r="G197" s="30">
        <v>6.1</v>
      </c>
      <c r="H197" s="92"/>
      <c r="I197" s="91">
        <f>I188</f>
        <v>31.75</v>
      </c>
      <c r="J197" s="30">
        <v>3.85</v>
      </c>
      <c r="K197" s="30">
        <v>1</v>
      </c>
      <c r="L197" s="30">
        <v>0.8</v>
      </c>
      <c r="M197" s="30">
        <f>M188</f>
        <v>20.8</v>
      </c>
      <c r="N197" s="30">
        <v>0.13</v>
      </c>
      <c r="O197" s="30">
        <f>O188</f>
        <v>0.45</v>
      </c>
      <c r="P197" s="30">
        <f>P188</f>
        <v>5</v>
      </c>
      <c r="Q197" s="30">
        <v>4.45</v>
      </c>
      <c r="R197" s="30">
        <v>5.7</v>
      </c>
      <c r="S197" s="30">
        <f>S12</f>
        <v>1.25</v>
      </c>
      <c r="T197" s="84"/>
    </row>
    <row r="198" spans="1:20" ht="13.5" customHeight="1" x14ac:dyDescent="0.2">
      <c r="A198" s="65" t="s">
        <v>16</v>
      </c>
      <c r="B198" s="27">
        <f t="shared" si="40"/>
        <v>2290.9299999999998</v>
      </c>
      <c r="C198" s="31"/>
      <c r="D198" s="30">
        <v>2081</v>
      </c>
      <c r="E198" s="91">
        <f>E197*2</f>
        <v>12.5</v>
      </c>
      <c r="F198" s="91">
        <f>F197*2</f>
        <v>35</v>
      </c>
      <c r="G198" s="30">
        <f>G197*2</f>
        <v>12.2</v>
      </c>
      <c r="H198" s="92"/>
      <c r="I198" s="91">
        <f>I197*2</f>
        <v>63.5</v>
      </c>
      <c r="J198" s="30">
        <f>J197*2</f>
        <v>7.7</v>
      </c>
      <c r="K198" s="30">
        <f>K197*2</f>
        <v>2</v>
      </c>
      <c r="L198" s="30">
        <f>L197*2</f>
        <v>1.6</v>
      </c>
      <c r="M198" s="30">
        <f>M197*2</f>
        <v>41.6</v>
      </c>
      <c r="N198" s="30">
        <v>0.13</v>
      </c>
      <c r="O198" s="30">
        <f>O197*2</f>
        <v>0.9</v>
      </c>
      <c r="P198" s="30">
        <f>P197*2</f>
        <v>10</v>
      </c>
      <c r="Q198" s="30">
        <f>Q197*2</f>
        <v>8.9</v>
      </c>
      <c r="R198" s="30">
        <f>R197*2</f>
        <v>11.4</v>
      </c>
      <c r="S198" s="30">
        <f>S197*2</f>
        <v>2.5</v>
      </c>
      <c r="T198" s="84"/>
    </row>
    <row r="199" spans="1:20" ht="13.5" customHeight="1" x14ac:dyDescent="0.2">
      <c r="A199" s="65" t="s">
        <v>17</v>
      </c>
      <c r="B199" s="27">
        <f t="shared" si="40"/>
        <v>4475.9500000000007</v>
      </c>
      <c r="C199" s="31"/>
      <c r="D199" s="30">
        <v>4161</v>
      </c>
      <c r="E199" s="91">
        <f>E197*3</f>
        <v>18.75</v>
      </c>
      <c r="F199" s="91">
        <f>F197*3</f>
        <v>52.5</v>
      </c>
      <c r="G199" s="30">
        <f>G197*3</f>
        <v>18.299999999999997</v>
      </c>
      <c r="H199" s="92"/>
      <c r="I199" s="91">
        <f>I197*3</f>
        <v>95.25</v>
      </c>
      <c r="J199" s="30">
        <f>J197*3</f>
        <v>11.55</v>
      </c>
      <c r="K199" s="30">
        <f>K197*3</f>
        <v>3</v>
      </c>
      <c r="L199" s="30">
        <f>L197*3</f>
        <v>2.4000000000000004</v>
      </c>
      <c r="M199" s="30">
        <f>M197*3</f>
        <v>62.400000000000006</v>
      </c>
      <c r="N199" s="30">
        <v>0.25</v>
      </c>
      <c r="O199" s="30">
        <f>O197*3</f>
        <v>1.35</v>
      </c>
      <c r="P199" s="30">
        <f>P197*3</f>
        <v>15</v>
      </c>
      <c r="Q199" s="30">
        <f>Q197*3</f>
        <v>13.350000000000001</v>
      </c>
      <c r="R199" s="30">
        <f>R197*3</f>
        <v>17.100000000000001</v>
      </c>
      <c r="S199" s="30">
        <f>S197*3</f>
        <v>3.75</v>
      </c>
      <c r="T199" s="84"/>
    </row>
    <row r="200" spans="1:20" ht="13.5" customHeight="1" x14ac:dyDescent="0.2">
      <c r="A200" s="65" t="s">
        <v>18</v>
      </c>
      <c r="B200" s="27">
        <f t="shared" si="40"/>
        <v>4580.8499999999995</v>
      </c>
      <c r="C200" s="31"/>
      <c r="D200" s="30">
        <v>4161</v>
      </c>
      <c r="E200" s="91">
        <f>E197*4</f>
        <v>25</v>
      </c>
      <c r="F200" s="91">
        <f>F197*4</f>
        <v>70</v>
      </c>
      <c r="G200" s="30">
        <f>G197*4</f>
        <v>24.4</v>
      </c>
      <c r="H200" s="92"/>
      <c r="I200" s="91">
        <f>I197*4</f>
        <v>127</v>
      </c>
      <c r="J200" s="30">
        <f>J197*4</f>
        <v>15.4</v>
      </c>
      <c r="K200" s="30">
        <f>K197*4</f>
        <v>4</v>
      </c>
      <c r="L200" s="30">
        <f>L197*4</f>
        <v>3.2</v>
      </c>
      <c r="M200" s="30">
        <f>M197*4</f>
        <v>83.2</v>
      </c>
      <c r="N200" s="30">
        <v>0.25</v>
      </c>
      <c r="O200" s="30">
        <f>O197*4</f>
        <v>1.8</v>
      </c>
      <c r="P200" s="30">
        <f>P197*4</f>
        <v>20</v>
      </c>
      <c r="Q200" s="30">
        <f>Q197*4</f>
        <v>17.8</v>
      </c>
      <c r="R200" s="30">
        <f>R197*4</f>
        <v>22.8</v>
      </c>
      <c r="S200" s="30">
        <f>S197*4</f>
        <v>5</v>
      </c>
      <c r="T200" s="84"/>
    </row>
    <row r="201" spans="1:20" ht="13.5" customHeight="1" x14ac:dyDescent="0.2">
      <c r="A201" s="65" t="s">
        <v>19</v>
      </c>
      <c r="B201" s="27">
        <f t="shared" si="40"/>
        <v>4685.75</v>
      </c>
      <c r="C201" s="31"/>
      <c r="D201" s="30">
        <v>4161</v>
      </c>
      <c r="E201" s="91">
        <f>E197*5</f>
        <v>31.25</v>
      </c>
      <c r="F201" s="91">
        <f>F197*5</f>
        <v>87.5</v>
      </c>
      <c r="G201" s="30">
        <f>G197*5</f>
        <v>30.5</v>
      </c>
      <c r="H201" s="92"/>
      <c r="I201" s="91">
        <f>I197*5</f>
        <v>158.75</v>
      </c>
      <c r="J201" s="30">
        <f>J197*5</f>
        <v>19.25</v>
      </c>
      <c r="K201" s="30">
        <f>K197*5</f>
        <v>5</v>
      </c>
      <c r="L201" s="30">
        <f>L197*5</f>
        <v>4</v>
      </c>
      <c r="M201" s="30">
        <f>M197*5</f>
        <v>104</v>
      </c>
      <c r="N201" s="30">
        <v>0.25</v>
      </c>
      <c r="O201" s="30">
        <f>O197*5</f>
        <v>2.25</v>
      </c>
      <c r="P201" s="30">
        <f>P197*5</f>
        <v>25</v>
      </c>
      <c r="Q201" s="30">
        <f>Q197*5</f>
        <v>22.25</v>
      </c>
      <c r="R201" s="30">
        <f>R197*5</f>
        <v>28.5</v>
      </c>
      <c r="S201" s="30">
        <f>S197*5</f>
        <v>6.25</v>
      </c>
      <c r="T201" s="84"/>
    </row>
    <row r="202" spans="1:20" ht="13.5" customHeight="1" x14ac:dyDescent="0.2">
      <c r="A202" s="65" t="s">
        <v>20</v>
      </c>
      <c r="B202" s="27">
        <f t="shared" si="40"/>
        <v>8140.7800000000007</v>
      </c>
      <c r="C202" s="31"/>
      <c r="D202" s="30">
        <v>6241</v>
      </c>
      <c r="E202" s="91">
        <f>E197*6</f>
        <v>37.5</v>
      </c>
      <c r="F202" s="91">
        <f>F197*6</f>
        <v>105</v>
      </c>
      <c r="G202" s="30">
        <f>G197*6</f>
        <v>36.599999999999994</v>
      </c>
      <c r="H202" s="92"/>
      <c r="I202" s="91">
        <f>I197*6</f>
        <v>190.5</v>
      </c>
      <c r="J202" s="30">
        <f>J197*6</f>
        <v>23.1</v>
      </c>
      <c r="K202" s="30">
        <f>K197*6</f>
        <v>6</v>
      </c>
      <c r="L202" s="30">
        <f>L197*6</f>
        <v>4.8000000000000007</v>
      </c>
      <c r="M202" s="30">
        <f>M197*6</f>
        <v>124.80000000000001</v>
      </c>
      <c r="N202" s="30">
        <v>0.38</v>
      </c>
      <c r="O202" s="30">
        <f>O197*6</f>
        <v>2.7</v>
      </c>
      <c r="P202" s="30">
        <f>P197*6</f>
        <v>30</v>
      </c>
      <c r="Q202" s="30">
        <f>Q197*6</f>
        <v>26.700000000000003</v>
      </c>
      <c r="R202" s="30">
        <f>R197*6</f>
        <v>34.200000000000003</v>
      </c>
      <c r="S202" s="30">
        <f>S197*6</f>
        <v>7.5</v>
      </c>
      <c r="T202" s="78">
        <f>T6</f>
        <v>1270</v>
      </c>
    </row>
    <row r="203" spans="1:20" ht="13.5" customHeight="1" x14ac:dyDescent="0.2">
      <c r="A203" s="65" t="s">
        <v>21</v>
      </c>
      <c r="B203" s="27">
        <f t="shared" si="40"/>
        <v>8245.68</v>
      </c>
      <c r="C203" s="31"/>
      <c r="D203" s="30">
        <v>6241</v>
      </c>
      <c r="E203" s="91">
        <f>E197*7</f>
        <v>43.75</v>
      </c>
      <c r="F203" s="91">
        <f>F197*7</f>
        <v>122.5</v>
      </c>
      <c r="G203" s="30">
        <f>G197*7</f>
        <v>42.699999999999996</v>
      </c>
      <c r="H203" s="92"/>
      <c r="I203" s="91">
        <f>I197*7</f>
        <v>222.25</v>
      </c>
      <c r="J203" s="30">
        <f>J197*7</f>
        <v>26.95</v>
      </c>
      <c r="K203" s="30">
        <f>K197*7</f>
        <v>7</v>
      </c>
      <c r="L203" s="30">
        <f>L197*7</f>
        <v>5.6000000000000005</v>
      </c>
      <c r="M203" s="30">
        <f>M197*7</f>
        <v>145.6</v>
      </c>
      <c r="N203" s="30">
        <v>0.38</v>
      </c>
      <c r="O203" s="30">
        <f>O197*7</f>
        <v>3.15</v>
      </c>
      <c r="P203" s="30">
        <f>P197*7</f>
        <v>35</v>
      </c>
      <c r="Q203" s="30">
        <f>Q197*7</f>
        <v>31.150000000000002</v>
      </c>
      <c r="R203" s="30">
        <f>R197*7</f>
        <v>39.9</v>
      </c>
      <c r="S203" s="30">
        <f>S197*7</f>
        <v>8.75</v>
      </c>
      <c r="T203" s="78">
        <f>T8</f>
        <v>1270</v>
      </c>
    </row>
    <row r="204" spans="1:20" ht="13.5" customHeight="1" x14ac:dyDescent="0.2">
      <c r="A204" s="65" t="s">
        <v>22</v>
      </c>
      <c r="B204" s="27">
        <f t="shared" si="40"/>
        <v>8350.5800000000017</v>
      </c>
      <c r="C204" s="31"/>
      <c r="D204" s="30">
        <v>6241</v>
      </c>
      <c r="E204" s="91">
        <f>E197*8</f>
        <v>50</v>
      </c>
      <c r="F204" s="91">
        <f>F197*8</f>
        <v>140</v>
      </c>
      <c r="G204" s="30">
        <f>G197*8</f>
        <v>48.8</v>
      </c>
      <c r="H204" s="92"/>
      <c r="I204" s="91">
        <f>I197*8</f>
        <v>254</v>
      </c>
      <c r="J204" s="30">
        <f>J197*8</f>
        <v>30.8</v>
      </c>
      <c r="K204" s="30">
        <f>K197*8</f>
        <v>8</v>
      </c>
      <c r="L204" s="30">
        <f>L197*8</f>
        <v>6.4</v>
      </c>
      <c r="M204" s="30">
        <f>M197*8</f>
        <v>166.4</v>
      </c>
      <c r="N204" s="30">
        <v>0.38</v>
      </c>
      <c r="O204" s="30">
        <f>O197*8</f>
        <v>3.6</v>
      </c>
      <c r="P204" s="30">
        <f>P197*8</f>
        <v>40</v>
      </c>
      <c r="Q204" s="30">
        <f>Q197*8</f>
        <v>35.6</v>
      </c>
      <c r="R204" s="30">
        <f>R197*8</f>
        <v>45.6</v>
      </c>
      <c r="S204" s="30">
        <f>S197*8</f>
        <v>10</v>
      </c>
      <c r="T204" s="78">
        <f>T9</f>
        <v>1270</v>
      </c>
    </row>
    <row r="205" spans="1:20" ht="18" customHeight="1" x14ac:dyDescent="0.2">
      <c r="A205" s="61" t="s">
        <v>52</v>
      </c>
      <c r="B205" s="61"/>
      <c r="C205" s="61"/>
      <c r="D205" s="61"/>
      <c r="E205" s="94"/>
      <c r="F205" s="94"/>
      <c r="G205" s="61"/>
      <c r="H205" s="94"/>
      <c r="I205" s="94"/>
      <c r="J205" s="61"/>
      <c r="K205" s="61"/>
      <c r="L205" s="61"/>
      <c r="M205" s="61"/>
      <c r="N205" s="26"/>
      <c r="O205" s="26"/>
      <c r="P205" s="26"/>
      <c r="Q205" s="21"/>
      <c r="R205" s="21"/>
      <c r="S205" s="21"/>
      <c r="T205" s="81"/>
    </row>
    <row r="206" spans="1:20" ht="34.5" customHeight="1" x14ac:dyDescent="0.2">
      <c r="A206" s="26"/>
      <c r="B206" s="26"/>
      <c r="C206" s="26"/>
      <c r="D206" s="26"/>
      <c r="E206" s="94"/>
      <c r="F206" s="94"/>
      <c r="G206" s="26"/>
      <c r="H206" s="94"/>
      <c r="I206" s="94"/>
      <c r="J206" s="26"/>
      <c r="K206" s="26"/>
      <c r="L206" s="26"/>
      <c r="M206" s="26"/>
      <c r="N206" s="26"/>
      <c r="O206" s="26"/>
      <c r="P206" s="26"/>
      <c r="Q206" s="21"/>
      <c r="R206" s="21"/>
      <c r="S206" s="21"/>
      <c r="T206" s="81"/>
    </row>
    <row r="207" spans="1:20" s="23" customFormat="1" x14ac:dyDescent="0.2">
      <c r="A207" s="118" t="s">
        <v>88</v>
      </c>
      <c r="B207" s="143"/>
      <c r="C207" s="26"/>
      <c r="D207" s="6"/>
      <c r="E207" s="95"/>
      <c r="F207" s="95"/>
      <c r="G207" s="9"/>
      <c r="H207" s="95"/>
      <c r="I207" s="95"/>
      <c r="J207" s="9"/>
      <c r="K207" s="9"/>
      <c r="L207" s="9"/>
      <c r="M207" s="9"/>
      <c r="N207" s="43"/>
      <c r="T207" s="77"/>
    </row>
    <row r="208" spans="1:20" ht="33.75" x14ac:dyDescent="0.2">
      <c r="A208" s="119" t="s">
        <v>2</v>
      </c>
      <c r="B208" s="120" t="s">
        <v>3</v>
      </c>
      <c r="C208" s="120" t="s">
        <v>4</v>
      </c>
      <c r="D208" s="119" t="s">
        <v>5</v>
      </c>
      <c r="E208" s="121" t="s">
        <v>43</v>
      </c>
      <c r="F208" s="121" t="s">
        <v>37</v>
      </c>
      <c r="G208" s="122" t="s">
        <v>41</v>
      </c>
      <c r="H208" s="121" t="s">
        <v>6</v>
      </c>
      <c r="I208" s="123" t="s">
        <v>7</v>
      </c>
      <c r="J208" s="122" t="s">
        <v>8</v>
      </c>
      <c r="K208" s="122" t="s">
        <v>42</v>
      </c>
      <c r="L208" s="124" t="s">
        <v>45</v>
      </c>
      <c r="M208" s="122" t="s">
        <v>38</v>
      </c>
      <c r="N208" s="125" t="s">
        <v>34</v>
      </c>
      <c r="O208" s="125" t="s">
        <v>60</v>
      </c>
      <c r="P208" s="126" t="s">
        <v>40</v>
      </c>
      <c r="Q208" s="126" t="s">
        <v>44</v>
      </c>
      <c r="R208" s="126" t="s">
        <v>61</v>
      </c>
      <c r="S208" s="126" t="s">
        <v>62</v>
      </c>
      <c r="T208" s="127" t="s">
        <v>39</v>
      </c>
    </row>
    <row r="209" spans="1:20" s="23" customFormat="1" ht="15.75" customHeight="1" x14ac:dyDescent="0.2">
      <c r="A209" s="128" t="s">
        <v>12</v>
      </c>
      <c r="B209" s="27">
        <f>SUM(C209:T209)</f>
        <v>5250.5</v>
      </c>
      <c r="C209" s="13">
        <v>2517.5</v>
      </c>
      <c r="D209" s="28"/>
      <c r="E209" s="91">
        <f>E185</f>
        <v>153</v>
      </c>
      <c r="F209" s="91">
        <f>F185</f>
        <v>309</v>
      </c>
      <c r="G209" s="30">
        <v>77</v>
      </c>
      <c r="H209" s="91"/>
      <c r="I209" s="91">
        <f>I9</f>
        <v>378</v>
      </c>
      <c r="J209" s="30">
        <v>48</v>
      </c>
      <c r="K209" s="30">
        <v>12</v>
      </c>
      <c r="L209" s="29">
        <v>10</v>
      </c>
      <c r="M209" s="30">
        <v>272</v>
      </c>
      <c r="N209" s="29">
        <v>0.5</v>
      </c>
      <c r="O209" s="29">
        <f>O185</f>
        <v>5</v>
      </c>
      <c r="P209" s="30">
        <f>P185</f>
        <v>59</v>
      </c>
      <c r="Q209" s="30">
        <v>56.5</v>
      </c>
      <c r="R209" s="30">
        <v>68</v>
      </c>
      <c r="S209" s="30">
        <v>15</v>
      </c>
      <c r="T209" s="78">
        <f>T43</f>
        <v>1270</v>
      </c>
    </row>
    <row r="210" spans="1:20" s="5" customFormat="1" ht="15.75" customHeight="1" x14ac:dyDescent="0.2">
      <c r="A210" s="128" t="s">
        <v>13</v>
      </c>
      <c r="B210" s="27">
        <f>SUM(C210:T210)</f>
        <v>10454</v>
      </c>
      <c r="C210" s="28"/>
      <c r="D210" s="13">
        <v>7721</v>
      </c>
      <c r="E210" s="91">
        <f>E209</f>
        <v>153</v>
      </c>
      <c r="F210" s="91">
        <f>F185</f>
        <v>309</v>
      </c>
      <c r="G210" s="30">
        <v>77</v>
      </c>
      <c r="H210" s="91"/>
      <c r="I210" s="91">
        <f>I10</f>
        <v>378</v>
      </c>
      <c r="J210" s="30">
        <v>48</v>
      </c>
      <c r="K210" s="30">
        <v>12</v>
      </c>
      <c r="L210" s="29">
        <v>10</v>
      </c>
      <c r="M210" s="30">
        <f>M209</f>
        <v>272</v>
      </c>
      <c r="N210" s="29">
        <v>0.5</v>
      </c>
      <c r="O210" s="29">
        <f>O185</f>
        <v>5</v>
      </c>
      <c r="P210" s="30">
        <f>P209</f>
        <v>59</v>
      </c>
      <c r="Q210" s="30">
        <v>56.5</v>
      </c>
      <c r="R210" s="30">
        <v>68</v>
      </c>
      <c r="S210" s="30">
        <v>15</v>
      </c>
      <c r="T210" s="78">
        <f>T44</f>
        <v>1270</v>
      </c>
    </row>
    <row r="211" spans="1:20" s="23" customFormat="1" ht="21.75" customHeight="1" x14ac:dyDescent="0.2">
      <c r="A211" s="129" t="s">
        <v>70</v>
      </c>
      <c r="B211" s="102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9"/>
      <c r="R211" s="100"/>
      <c r="S211" s="100"/>
      <c r="T211" s="101"/>
    </row>
    <row r="212" spans="1:20" ht="13.5" customHeight="1" x14ac:dyDescent="0.2">
      <c r="A212" s="65" t="s">
        <v>15</v>
      </c>
      <c r="B212" s="27">
        <f t="shared" ref="B212:B219" si="41">SUM(C212:T212)</f>
        <v>733.78000000000009</v>
      </c>
      <c r="C212" s="30">
        <v>630</v>
      </c>
      <c r="D212" s="31"/>
      <c r="E212" s="91">
        <f>E188</f>
        <v>6.25</v>
      </c>
      <c r="F212" s="91">
        <f>F188</f>
        <v>17.5</v>
      </c>
      <c r="G212" s="30">
        <v>6.1</v>
      </c>
      <c r="H212" s="92"/>
      <c r="I212" s="91">
        <f>I36</f>
        <v>31.75</v>
      </c>
      <c r="J212" s="30">
        <v>3.85</v>
      </c>
      <c r="K212" s="30">
        <v>1</v>
      </c>
      <c r="L212" s="30">
        <v>0.8</v>
      </c>
      <c r="M212" s="30">
        <v>20.8</v>
      </c>
      <c r="N212" s="30">
        <v>0.13</v>
      </c>
      <c r="O212" s="30">
        <f>O188</f>
        <v>0.45</v>
      </c>
      <c r="P212" s="30">
        <f>P188</f>
        <v>5</v>
      </c>
      <c r="Q212" s="30">
        <v>4.45</v>
      </c>
      <c r="R212" s="30">
        <v>5.7</v>
      </c>
      <c r="S212" s="30">
        <f>S48</f>
        <v>0</v>
      </c>
      <c r="T212" s="79"/>
    </row>
    <row r="213" spans="1:20" ht="13.5" customHeight="1" x14ac:dyDescent="0.2">
      <c r="A213" s="65" t="s">
        <v>16</v>
      </c>
      <c r="B213" s="27">
        <f t="shared" si="41"/>
        <v>837.43000000000006</v>
      </c>
      <c r="C213" s="30">
        <v>630</v>
      </c>
      <c r="D213" s="31"/>
      <c r="E213" s="91">
        <f>E212*2</f>
        <v>12.5</v>
      </c>
      <c r="F213" s="91">
        <f>F212*2</f>
        <v>35</v>
      </c>
      <c r="G213" s="30">
        <f>G212*2</f>
        <v>12.2</v>
      </c>
      <c r="H213" s="92"/>
      <c r="I213" s="91">
        <f>I212*2</f>
        <v>63.5</v>
      </c>
      <c r="J213" s="30">
        <f>J212*2</f>
        <v>7.7</v>
      </c>
      <c r="K213" s="30">
        <f>K212*2</f>
        <v>2</v>
      </c>
      <c r="L213" s="30">
        <f>L212*2</f>
        <v>1.6</v>
      </c>
      <c r="M213" s="30">
        <f>M212*2</f>
        <v>41.6</v>
      </c>
      <c r="N213" s="30">
        <v>0.13</v>
      </c>
      <c r="O213" s="30">
        <f>O212*2</f>
        <v>0.9</v>
      </c>
      <c r="P213" s="30">
        <f>P212*2</f>
        <v>10</v>
      </c>
      <c r="Q213" s="30">
        <f>Q212*2</f>
        <v>8.9</v>
      </c>
      <c r="R213" s="30">
        <f>R212*2</f>
        <v>11.4</v>
      </c>
      <c r="S213" s="30">
        <f>S212*2</f>
        <v>0</v>
      </c>
      <c r="T213" s="79"/>
    </row>
    <row r="214" spans="1:20" ht="13.5" customHeight="1" x14ac:dyDescent="0.2">
      <c r="A214" s="65" t="s">
        <v>17</v>
      </c>
      <c r="B214" s="27">
        <f t="shared" si="41"/>
        <v>1570.1999999999998</v>
      </c>
      <c r="C214" s="30">
        <v>1259</v>
      </c>
      <c r="D214" s="31"/>
      <c r="E214" s="91">
        <f>E212*3</f>
        <v>18.75</v>
      </c>
      <c r="F214" s="91">
        <f>F212*3</f>
        <v>52.5</v>
      </c>
      <c r="G214" s="30">
        <f>G212*3</f>
        <v>18.299999999999997</v>
      </c>
      <c r="H214" s="92"/>
      <c r="I214" s="91">
        <f>I212*3</f>
        <v>95.25</v>
      </c>
      <c r="J214" s="30">
        <f>J212*3</f>
        <v>11.55</v>
      </c>
      <c r="K214" s="30">
        <f>K212*3</f>
        <v>3</v>
      </c>
      <c r="L214" s="30">
        <f>L212*3</f>
        <v>2.4000000000000004</v>
      </c>
      <c r="M214" s="30">
        <f>M212*3</f>
        <v>62.400000000000006</v>
      </c>
      <c r="N214" s="30">
        <v>0.25</v>
      </c>
      <c r="O214" s="30">
        <f>O212*3</f>
        <v>1.35</v>
      </c>
      <c r="P214" s="30">
        <f>P212*3</f>
        <v>15</v>
      </c>
      <c r="Q214" s="30">
        <f>Q212*3</f>
        <v>13.350000000000001</v>
      </c>
      <c r="R214" s="30">
        <f>R212*3</f>
        <v>17.100000000000001</v>
      </c>
      <c r="S214" s="30">
        <f>S212*3</f>
        <v>0</v>
      </c>
      <c r="T214" s="79"/>
    </row>
    <row r="215" spans="1:20" ht="13.5" customHeight="1" x14ac:dyDescent="0.2">
      <c r="A215" s="65" t="s">
        <v>18</v>
      </c>
      <c r="B215" s="27">
        <f t="shared" si="41"/>
        <v>1673.8500000000001</v>
      </c>
      <c r="C215" s="30">
        <v>1259</v>
      </c>
      <c r="D215" s="31"/>
      <c r="E215" s="91">
        <f>E212*4</f>
        <v>25</v>
      </c>
      <c r="F215" s="91">
        <f>F212*4</f>
        <v>70</v>
      </c>
      <c r="G215" s="30">
        <f>G212*4</f>
        <v>24.4</v>
      </c>
      <c r="H215" s="92"/>
      <c r="I215" s="91">
        <f>I212*4</f>
        <v>127</v>
      </c>
      <c r="J215" s="30">
        <f>J212*4</f>
        <v>15.4</v>
      </c>
      <c r="K215" s="30">
        <f>K212*4</f>
        <v>4</v>
      </c>
      <c r="L215" s="30">
        <f>L212*4</f>
        <v>3.2</v>
      </c>
      <c r="M215" s="30">
        <f>M212*4</f>
        <v>83.2</v>
      </c>
      <c r="N215" s="30">
        <v>0.25</v>
      </c>
      <c r="O215" s="30">
        <f>O212*4</f>
        <v>1.8</v>
      </c>
      <c r="P215" s="30">
        <f>P212*4</f>
        <v>20</v>
      </c>
      <c r="Q215" s="30">
        <f>Q212*4</f>
        <v>17.8</v>
      </c>
      <c r="R215" s="30">
        <f>R212*4</f>
        <v>22.8</v>
      </c>
      <c r="S215" s="30">
        <f>S212*4</f>
        <v>0</v>
      </c>
      <c r="T215" s="79"/>
    </row>
    <row r="216" spans="1:20" ht="13.5" customHeight="1" x14ac:dyDescent="0.2">
      <c r="A216" s="65" t="s">
        <v>19</v>
      </c>
      <c r="B216" s="27">
        <f t="shared" si="41"/>
        <v>1777.5</v>
      </c>
      <c r="C216" s="30">
        <v>1259</v>
      </c>
      <c r="D216" s="31"/>
      <c r="E216" s="91">
        <f>E212*5</f>
        <v>31.25</v>
      </c>
      <c r="F216" s="91">
        <f>F212*5</f>
        <v>87.5</v>
      </c>
      <c r="G216" s="30">
        <f>G212*5</f>
        <v>30.5</v>
      </c>
      <c r="H216" s="92"/>
      <c r="I216" s="91">
        <f>I212*5</f>
        <v>158.75</v>
      </c>
      <c r="J216" s="30">
        <f>J212*5</f>
        <v>19.25</v>
      </c>
      <c r="K216" s="30">
        <f>K212*5</f>
        <v>5</v>
      </c>
      <c r="L216" s="30">
        <f>L212*5</f>
        <v>4</v>
      </c>
      <c r="M216" s="30">
        <f>M212*5</f>
        <v>104</v>
      </c>
      <c r="N216" s="30">
        <v>0.25</v>
      </c>
      <c r="O216" s="30">
        <f>O212*5</f>
        <v>2.25</v>
      </c>
      <c r="P216" s="30">
        <f>P212*5</f>
        <v>25</v>
      </c>
      <c r="Q216" s="30">
        <f>Q212*5</f>
        <v>22.25</v>
      </c>
      <c r="R216" s="30">
        <f>R212*5</f>
        <v>28.5</v>
      </c>
      <c r="S216" s="30">
        <f>S212*5</f>
        <v>0</v>
      </c>
      <c r="T216" s="79"/>
    </row>
    <row r="217" spans="1:20" ht="13.5" customHeight="1" x14ac:dyDescent="0.2">
      <c r="A217" s="65" t="s">
        <v>20</v>
      </c>
      <c r="B217" s="27">
        <f t="shared" si="41"/>
        <v>3781.2799999999997</v>
      </c>
      <c r="C217" s="30">
        <v>1889</v>
      </c>
      <c r="D217" s="31"/>
      <c r="E217" s="91">
        <f>E212*6</f>
        <v>37.5</v>
      </c>
      <c r="F217" s="91">
        <f>F212*6</f>
        <v>105</v>
      </c>
      <c r="G217" s="30">
        <f>G212*6</f>
        <v>36.599999999999994</v>
      </c>
      <c r="H217" s="92"/>
      <c r="I217" s="91">
        <f>I212*6</f>
        <v>190.5</v>
      </c>
      <c r="J217" s="30">
        <f>J212*6</f>
        <v>23.1</v>
      </c>
      <c r="K217" s="30">
        <f>K212*6</f>
        <v>6</v>
      </c>
      <c r="L217" s="30">
        <f>L212*6</f>
        <v>4.8000000000000007</v>
      </c>
      <c r="M217" s="30">
        <f>M212*6</f>
        <v>124.80000000000001</v>
      </c>
      <c r="N217" s="30">
        <v>0.38</v>
      </c>
      <c r="O217" s="30">
        <f>O212*6</f>
        <v>2.7</v>
      </c>
      <c r="P217" s="30">
        <f>P212*6</f>
        <v>30</v>
      </c>
      <c r="Q217" s="30">
        <f>Q212*6</f>
        <v>26.700000000000003</v>
      </c>
      <c r="R217" s="30">
        <f>R212*6</f>
        <v>34.200000000000003</v>
      </c>
      <c r="S217" s="30">
        <f>S212*6</f>
        <v>0</v>
      </c>
      <c r="T217" s="78">
        <f>T43</f>
        <v>1270</v>
      </c>
    </row>
    <row r="218" spans="1:20" ht="13.5" customHeight="1" x14ac:dyDescent="0.2">
      <c r="A218" s="65" t="s">
        <v>21</v>
      </c>
      <c r="B218" s="27">
        <f t="shared" si="41"/>
        <v>3884.93</v>
      </c>
      <c r="C218" s="30">
        <v>1889</v>
      </c>
      <c r="D218" s="31"/>
      <c r="E218" s="91">
        <f>E212*7</f>
        <v>43.75</v>
      </c>
      <c r="F218" s="91">
        <f>F212*7</f>
        <v>122.5</v>
      </c>
      <c r="G218" s="30">
        <f>G212*7</f>
        <v>42.699999999999996</v>
      </c>
      <c r="H218" s="92"/>
      <c r="I218" s="91">
        <f>I212*7</f>
        <v>222.25</v>
      </c>
      <c r="J218" s="30">
        <f>J212*7</f>
        <v>26.95</v>
      </c>
      <c r="K218" s="30">
        <f>K212*7</f>
        <v>7</v>
      </c>
      <c r="L218" s="30">
        <f>L212*7</f>
        <v>5.6000000000000005</v>
      </c>
      <c r="M218" s="30">
        <f>M212*7</f>
        <v>145.6</v>
      </c>
      <c r="N218" s="30">
        <v>0.38</v>
      </c>
      <c r="O218" s="30">
        <f>O212*7</f>
        <v>3.15</v>
      </c>
      <c r="P218" s="30">
        <f>P212*7</f>
        <v>35</v>
      </c>
      <c r="Q218" s="30">
        <f>Q212*7</f>
        <v>31.150000000000002</v>
      </c>
      <c r="R218" s="30">
        <f>R212*7</f>
        <v>39.9</v>
      </c>
      <c r="S218" s="30">
        <f>S212*7</f>
        <v>0</v>
      </c>
      <c r="T218" s="78">
        <f>T217</f>
        <v>1270</v>
      </c>
    </row>
    <row r="219" spans="1:20" ht="13.5" customHeight="1" x14ac:dyDescent="0.2">
      <c r="A219" s="65" t="s">
        <v>22</v>
      </c>
      <c r="B219" s="27">
        <f t="shared" si="41"/>
        <v>3988.5800000000004</v>
      </c>
      <c r="C219" s="30">
        <v>1889</v>
      </c>
      <c r="D219" s="31"/>
      <c r="E219" s="91">
        <f>E212*8</f>
        <v>50</v>
      </c>
      <c r="F219" s="91">
        <f>F212*8</f>
        <v>140</v>
      </c>
      <c r="G219" s="30">
        <f>G212*8</f>
        <v>48.8</v>
      </c>
      <c r="H219" s="92"/>
      <c r="I219" s="91">
        <f>I212*8</f>
        <v>254</v>
      </c>
      <c r="J219" s="30">
        <f>J212*8</f>
        <v>30.8</v>
      </c>
      <c r="K219" s="30">
        <f>K212*8</f>
        <v>8</v>
      </c>
      <c r="L219" s="30">
        <f>L212*8</f>
        <v>6.4</v>
      </c>
      <c r="M219" s="30">
        <f>M212*8</f>
        <v>166.4</v>
      </c>
      <c r="N219" s="30">
        <v>0.38</v>
      </c>
      <c r="O219" s="30">
        <f>O212*8</f>
        <v>3.6</v>
      </c>
      <c r="P219" s="30">
        <f>P212*8</f>
        <v>40</v>
      </c>
      <c r="Q219" s="30">
        <f>Q212*8</f>
        <v>35.6</v>
      </c>
      <c r="R219" s="30">
        <f>R212*8</f>
        <v>45.6</v>
      </c>
      <c r="S219" s="30">
        <f>S212*8</f>
        <v>0</v>
      </c>
      <c r="T219" s="78">
        <f>T217</f>
        <v>1270</v>
      </c>
    </row>
    <row r="220" spans="1:20" ht="24" customHeight="1" x14ac:dyDescent="0.2">
      <c r="A220" s="129" t="s">
        <v>64</v>
      </c>
      <c r="B220" s="102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9"/>
      <c r="R220" s="100"/>
      <c r="S220" s="100"/>
      <c r="T220" s="101"/>
    </row>
    <row r="221" spans="1:20" ht="13.5" customHeight="1" x14ac:dyDescent="0.2">
      <c r="A221" s="65" t="s">
        <v>15</v>
      </c>
      <c r="B221" s="27">
        <f t="shared" ref="B221:B228" si="42">SUM(C221:T221)</f>
        <v>2034.78</v>
      </c>
      <c r="C221" s="31"/>
      <c r="D221" s="30">
        <v>1931</v>
      </c>
      <c r="E221" s="91">
        <f>E212</f>
        <v>6.25</v>
      </c>
      <c r="F221" s="91">
        <f>F212</f>
        <v>17.5</v>
      </c>
      <c r="G221" s="30">
        <v>6.1</v>
      </c>
      <c r="H221" s="92"/>
      <c r="I221" s="91">
        <f>I212</f>
        <v>31.75</v>
      </c>
      <c r="J221" s="30">
        <v>3.85</v>
      </c>
      <c r="K221" s="30">
        <v>1</v>
      </c>
      <c r="L221" s="30">
        <v>0.8</v>
      </c>
      <c r="M221" s="30">
        <f>M212</f>
        <v>20.8</v>
      </c>
      <c r="N221" s="30">
        <v>0.13</v>
      </c>
      <c r="O221" s="30">
        <f>O212</f>
        <v>0.45</v>
      </c>
      <c r="P221" s="30">
        <f>P212</f>
        <v>5</v>
      </c>
      <c r="Q221" s="30">
        <v>4.45</v>
      </c>
      <c r="R221" s="30">
        <v>5.7</v>
      </c>
      <c r="S221" s="30">
        <f>S48</f>
        <v>0</v>
      </c>
      <c r="T221" s="84"/>
    </row>
    <row r="222" spans="1:20" ht="13.5" customHeight="1" x14ac:dyDescent="0.2">
      <c r="A222" s="65" t="s">
        <v>16</v>
      </c>
      <c r="B222" s="27">
        <f t="shared" si="42"/>
        <v>2138.4299999999998</v>
      </c>
      <c r="C222" s="31"/>
      <c r="D222" s="30">
        <v>1931</v>
      </c>
      <c r="E222" s="91">
        <f>E221*2</f>
        <v>12.5</v>
      </c>
      <c r="F222" s="91">
        <f>F221*2</f>
        <v>35</v>
      </c>
      <c r="G222" s="30">
        <f>G221*2</f>
        <v>12.2</v>
      </c>
      <c r="H222" s="92"/>
      <c r="I222" s="91">
        <f>I221*2</f>
        <v>63.5</v>
      </c>
      <c r="J222" s="30">
        <f>J221*2</f>
        <v>7.7</v>
      </c>
      <c r="K222" s="30">
        <f>K221*2</f>
        <v>2</v>
      </c>
      <c r="L222" s="30">
        <f>L221*2</f>
        <v>1.6</v>
      </c>
      <c r="M222" s="30">
        <f>M221*2</f>
        <v>41.6</v>
      </c>
      <c r="N222" s="30">
        <v>0.13</v>
      </c>
      <c r="O222" s="30">
        <f>O221*2</f>
        <v>0.9</v>
      </c>
      <c r="P222" s="30">
        <f>P221*2</f>
        <v>10</v>
      </c>
      <c r="Q222" s="30">
        <f>Q221*2</f>
        <v>8.9</v>
      </c>
      <c r="R222" s="30">
        <f>R221*2</f>
        <v>11.4</v>
      </c>
      <c r="S222" s="30">
        <f>S221*2</f>
        <v>0</v>
      </c>
      <c r="T222" s="84"/>
    </row>
    <row r="223" spans="1:20" ht="13.5" customHeight="1" x14ac:dyDescent="0.2">
      <c r="A223" s="65" t="s">
        <v>17</v>
      </c>
      <c r="B223" s="27">
        <f t="shared" si="42"/>
        <v>4172.2000000000016</v>
      </c>
      <c r="C223" s="31"/>
      <c r="D223" s="30">
        <v>3861</v>
      </c>
      <c r="E223" s="91">
        <f>E221*3</f>
        <v>18.75</v>
      </c>
      <c r="F223" s="91">
        <f>F221*3</f>
        <v>52.5</v>
      </c>
      <c r="G223" s="30">
        <f>G221*3</f>
        <v>18.299999999999997</v>
      </c>
      <c r="H223" s="92"/>
      <c r="I223" s="91">
        <f>I221*3</f>
        <v>95.25</v>
      </c>
      <c r="J223" s="30">
        <f>J221*3</f>
        <v>11.55</v>
      </c>
      <c r="K223" s="30">
        <f>K221*3</f>
        <v>3</v>
      </c>
      <c r="L223" s="30">
        <f>L221*3</f>
        <v>2.4000000000000004</v>
      </c>
      <c r="M223" s="30">
        <f>M221*3</f>
        <v>62.400000000000006</v>
      </c>
      <c r="N223" s="30">
        <v>0.25</v>
      </c>
      <c r="O223" s="30">
        <f>O221*3</f>
        <v>1.35</v>
      </c>
      <c r="P223" s="30">
        <f>P221*3</f>
        <v>15</v>
      </c>
      <c r="Q223" s="30">
        <f>Q221*3</f>
        <v>13.350000000000001</v>
      </c>
      <c r="R223" s="30">
        <f>R221*3</f>
        <v>17.100000000000001</v>
      </c>
      <c r="S223" s="30">
        <f>S221*3</f>
        <v>0</v>
      </c>
      <c r="T223" s="84"/>
    </row>
    <row r="224" spans="1:20" ht="13.5" customHeight="1" x14ac:dyDescent="0.2">
      <c r="A224" s="65" t="s">
        <v>18</v>
      </c>
      <c r="B224" s="27">
        <f t="shared" si="42"/>
        <v>4275.8499999999995</v>
      </c>
      <c r="C224" s="31"/>
      <c r="D224" s="30">
        <v>3861</v>
      </c>
      <c r="E224" s="91">
        <f>E221*4</f>
        <v>25</v>
      </c>
      <c r="F224" s="91">
        <f>F221*4</f>
        <v>70</v>
      </c>
      <c r="G224" s="30">
        <f>G221*4</f>
        <v>24.4</v>
      </c>
      <c r="H224" s="92"/>
      <c r="I224" s="91">
        <f>I221*4</f>
        <v>127</v>
      </c>
      <c r="J224" s="30">
        <f>J221*4</f>
        <v>15.4</v>
      </c>
      <c r="K224" s="30">
        <f>K221*4</f>
        <v>4</v>
      </c>
      <c r="L224" s="30">
        <f>L221*4</f>
        <v>3.2</v>
      </c>
      <c r="M224" s="30">
        <f>M221*4</f>
        <v>83.2</v>
      </c>
      <c r="N224" s="30">
        <v>0.25</v>
      </c>
      <c r="O224" s="30">
        <f>O221*4</f>
        <v>1.8</v>
      </c>
      <c r="P224" s="30">
        <f>P221*4</f>
        <v>20</v>
      </c>
      <c r="Q224" s="30">
        <f>Q221*4</f>
        <v>17.8</v>
      </c>
      <c r="R224" s="30">
        <f>R221*4</f>
        <v>22.8</v>
      </c>
      <c r="S224" s="30">
        <f>S221*4</f>
        <v>0</v>
      </c>
      <c r="T224" s="84"/>
    </row>
    <row r="225" spans="1:40" ht="13.5" customHeight="1" x14ac:dyDescent="0.2">
      <c r="A225" s="65" t="s">
        <v>19</v>
      </c>
      <c r="B225" s="27">
        <f t="shared" si="42"/>
        <v>4379.5</v>
      </c>
      <c r="C225" s="31"/>
      <c r="D225" s="30">
        <v>3861</v>
      </c>
      <c r="E225" s="91">
        <f>E221*5</f>
        <v>31.25</v>
      </c>
      <c r="F225" s="91">
        <f>F221*5</f>
        <v>87.5</v>
      </c>
      <c r="G225" s="30">
        <f>G221*5</f>
        <v>30.5</v>
      </c>
      <c r="H225" s="92"/>
      <c r="I225" s="91">
        <f>I221*5</f>
        <v>158.75</v>
      </c>
      <c r="J225" s="30">
        <f>J221*5</f>
        <v>19.25</v>
      </c>
      <c r="K225" s="30">
        <f>K221*5</f>
        <v>5</v>
      </c>
      <c r="L225" s="30">
        <f>L221*5</f>
        <v>4</v>
      </c>
      <c r="M225" s="30">
        <f>M221*5</f>
        <v>104</v>
      </c>
      <c r="N225" s="30">
        <v>0.25</v>
      </c>
      <c r="O225" s="30">
        <f>O221*5</f>
        <v>2.25</v>
      </c>
      <c r="P225" s="30">
        <f>P221*5</f>
        <v>25</v>
      </c>
      <c r="Q225" s="30">
        <f>Q221*5</f>
        <v>22.25</v>
      </c>
      <c r="R225" s="30">
        <f>R221*5</f>
        <v>28.5</v>
      </c>
      <c r="S225" s="30">
        <f>S221*5</f>
        <v>0</v>
      </c>
      <c r="T225" s="84"/>
    </row>
    <row r="226" spans="1:40" ht="13.5" customHeight="1" x14ac:dyDescent="0.2">
      <c r="A226" s="65" t="s">
        <v>20</v>
      </c>
      <c r="B226" s="27">
        <f t="shared" si="42"/>
        <v>7683.2800000000007</v>
      </c>
      <c r="C226" s="31"/>
      <c r="D226" s="30">
        <v>5791</v>
      </c>
      <c r="E226" s="91">
        <f>E221*6</f>
        <v>37.5</v>
      </c>
      <c r="F226" s="91">
        <f>F221*6</f>
        <v>105</v>
      </c>
      <c r="G226" s="30">
        <f>G221*6</f>
        <v>36.599999999999994</v>
      </c>
      <c r="H226" s="92"/>
      <c r="I226" s="91">
        <f>I221*6</f>
        <v>190.5</v>
      </c>
      <c r="J226" s="30">
        <f>J221*6</f>
        <v>23.1</v>
      </c>
      <c r="K226" s="30">
        <f>K221*6</f>
        <v>6</v>
      </c>
      <c r="L226" s="30">
        <f>L221*6</f>
        <v>4.8000000000000007</v>
      </c>
      <c r="M226" s="30">
        <f>M221*6</f>
        <v>124.80000000000001</v>
      </c>
      <c r="N226" s="30">
        <v>0.38</v>
      </c>
      <c r="O226" s="30">
        <f>O221*6</f>
        <v>2.7</v>
      </c>
      <c r="P226" s="30">
        <f>P221*6</f>
        <v>30</v>
      </c>
      <c r="Q226" s="30">
        <f>Q221*6</f>
        <v>26.700000000000003</v>
      </c>
      <c r="R226" s="30">
        <f>R221*6</f>
        <v>34.200000000000003</v>
      </c>
      <c r="S226" s="30">
        <f>S221*6</f>
        <v>0</v>
      </c>
      <c r="T226" s="78">
        <f>T43</f>
        <v>1270</v>
      </c>
    </row>
    <row r="227" spans="1:40" ht="13.5" customHeight="1" x14ac:dyDescent="0.2">
      <c r="A227" s="65" t="s">
        <v>21</v>
      </c>
      <c r="B227" s="27">
        <f t="shared" si="42"/>
        <v>7786.9299999999994</v>
      </c>
      <c r="C227" s="31"/>
      <c r="D227" s="30">
        <v>5791</v>
      </c>
      <c r="E227" s="91">
        <f>E221*7</f>
        <v>43.75</v>
      </c>
      <c r="F227" s="91">
        <f>F221*7</f>
        <v>122.5</v>
      </c>
      <c r="G227" s="30">
        <f>G221*7</f>
        <v>42.699999999999996</v>
      </c>
      <c r="H227" s="92"/>
      <c r="I227" s="91">
        <f>I221*7</f>
        <v>222.25</v>
      </c>
      <c r="J227" s="30">
        <f>J221*7</f>
        <v>26.95</v>
      </c>
      <c r="K227" s="30">
        <f>K221*7</f>
        <v>7</v>
      </c>
      <c r="L227" s="30">
        <f>L221*7</f>
        <v>5.6000000000000005</v>
      </c>
      <c r="M227" s="30">
        <f>M221*7</f>
        <v>145.6</v>
      </c>
      <c r="N227" s="30">
        <v>0.38</v>
      </c>
      <c r="O227" s="30">
        <f>O221*7</f>
        <v>3.15</v>
      </c>
      <c r="P227" s="30">
        <f>P221*7</f>
        <v>35</v>
      </c>
      <c r="Q227" s="30">
        <f>Q221*7</f>
        <v>31.150000000000002</v>
      </c>
      <c r="R227" s="30">
        <f>R221*7</f>
        <v>39.9</v>
      </c>
      <c r="S227" s="30">
        <f>S221*7</f>
        <v>0</v>
      </c>
      <c r="T227" s="78">
        <f t="shared" ref="T227:T228" si="43">T44</f>
        <v>1270</v>
      </c>
    </row>
    <row r="228" spans="1:40" ht="13.5" customHeight="1" x14ac:dyDescent="0.2">
      <c r="A228" s="65" t="s">
        <v>22</v>
      </c>
      <c r="B228" s="27">
        <f t="shared" si="42"/>
        <v>7890.5800000000008</v>
      </c>
      <c r="C228" s="31"/>
      <c r="D228" s="30">
        <v>5791</v>
      </c>
      <c r="E228" s="91">
        <f>E221*8</f>
        <v>50</v>
      </c>
      <c r="F228" s="91">
        <f>F221*8</f>
        <v>140</v>
      </c>
      <c r="G228" s="30">
        <f>G221*8</f>
        <v>48.8</v>
      </c>
      <c r="H228" s="92"/>
      <c r="I228" s="91">
        <f>I221*8</f>
        <v>254</v>
      </c>
      <c r="J228" s="30">
        <f>J221*8</f>
        <v>30.8</v>
      </c>
      <c r="K228" s="30">
        <f>K221*8</f>
        <v>8</v>
      </c>
      <c r="L228" s="30">
        <f>L221*8</f>
        <v>6.4</v>
      </c>
      <c r="M228" s="30">
        <f>M221*8</f>
        <v>166.4</v>
      </c>
      <c r="N228" s="30">
        <v>0.38</v>
      </c>
      <c r="O228" s="30">
        <f>O221*8</f>
        <v>3.6</v>
      </c>
      <c r="P228" s="30">
        <f>P221*8</f>
        <v>40</v>
      </c>
      <c r="Q228" s="30">
        <f>Q221*8</f>
        <v>35.6</v>
      </c>
      <c r="R228" s="30">
        <f>R221*8</f>
        <v>45.6</v>
      </c>
      <c r="S228" s="30">
        <f>S221*8</f>
        <v>0</v>
      </c>
      <c r="T228" s="78">
        <f t="shared" si="43"/>
        <v>1270</v>
      </c>
    </row>
    <row r="229" spans="1:40" ht="18" customHeight="1" x14ac:dyDescent="0.2">
      <c r="A229" s="61" t="s">
        <v>52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26"/>
      <c r="P229" s="26"/>
      <c r="Q229" s="21"/>
      <c r="R229" s="21"/>
      <c r="S229" s="21"/>
      <c r="T229" s="81"/>
    </row>
    <row r="230" spans="1:40" ht="18" customHeight="1" x14ac:dyDescent="0.2">
      <c r="A230" s="144" t="s">
        <v>55</v>
      </c>
      <c r="B230" s="73"/>
      <c r="C230" s="33"/>
      <c r="D230" s="70"/>
      <c r="E230" s="25"/>
      <c r="F230" s="9"/>
      <c r="G230" s="25"/>
      <c r="H230" s="25"/>
      <c r="I230" s="25"/>
      <c r="J230" s="25"/>
      <c r="K230" s="25"/>
      <c r="L230" s="25"/>
      <c r="M230" s="25"/>
      <c r="N230" s="25"/>
      <c r="O230" s="25"/>
      <c r="P230" s="47"/>
      <c r="T230" s="85"/>
    </row>
    <row r="231" spans="1:40" ht="18" customHeight="1" x14ac:dyDescent="0.2">
      <c r="A231" s="145"/>
      <c r="B231" s="54" t="s">
        <v>30</v>
      </c>
      <c r="C231" s="54" t="s">
        <v>29</v>
      </c>
      <c r="D231" s="56"/>
      <c r="E231" s="23"/>
      <c r="F231" s="23"/>
      <c r="H231" s="23"/>
      <c r="I231" s="23"/>
      <c r="L231" s="23"/>
      <c r="M231" s="43"/>
      <c r="N231" s="23"/>
      <c r="O231" s="23"/>
      <c r="P231" s="37"/>
      <c r="T231" s="68"/>
    </row>
    <row r="232" spans="1:40" x14ac:dyDescent="0.2">
      <c r="A232" s="52" t="s">
        <v>35</v>
      </c>
      <c r="B232" s="48">
        <v>3015</v>
      </c>
      <c r="C232" s="49">
        <v>2308</v>
      </c>
      <c r="D232" s="34"/>
      <c r="E232" s="25"/>
      <c r="F232" s="9"/>
      <c r="G232" s="25"/>
      <c r="H232" s="25"/>
      <c r="I232" s="25"/>
      <c r="J232" s="25"/>
      <c r="K232" s="25"/>
      <c r="L232" s="25"/>
      <c r="M232" s="25"/>
      <c r="N232" s="25"/>
      <c r="O232" s="25"/>
      <c r="P232" s="47"/>
      <c r="R232" s="21"/>
      <c r="S232" s="21"/>
      <c r="T232" s="85"/>
    </row>
    <row r="233" spans="1:40" s="23" customFormat="1" x14ac:dyDescent="0.2">
      <c r="A233" s="53" t="s">
        <v>47</v>
      </c>
      <c r="B233" s="50">
        <v>3620</v>
      </c>
      <c r="C233" s="50">
        <v>3145</v>
      </c>
      <c r="D233" s="34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1"/>
      <c r="P233" s="39"/>
      <c r="Q233" s="21"/>
      <c r="T233" s="86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s="23" customFormat="1" x14ac:dyDescent="0.2">
      <c r="A234" s="52" t="s">
        <v>54</v>
      </c>
      <c r="B234" s="48">
        <v>3135</v>
      </c>
      <c r="C234" s="49">
        <v>2540</v>
      </c>
      <c r="D234" s="34"/>
      <c r="E234" s="25"/>
      <c r="F234" s="9"/>
      <c r="G234" s="25"/>
      <c r="H234" s="25"/>
      <c r="I234" s="25"/>
      <c r="J234" s="25"/>
      <c r="K234" s="25"/>
      <c r="L234" s="25"/>
      <c r="M234" s="25"/>
      <c r="N234" s="25"/>
      <c r="O234" s="25"/>
      <c r="P234" s="47"/>
      <c r="T234" s="85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s="23" customFormat="1" x14ac:dyDescent="0.2">
      <c r="A235" s="54" t="s">
        <v>50</v>
      </c>
      <c r="B235" s="34"/>
      <c r="C235" s="38">
        <v>2713</v>
      </c>
      <c r="D235" s="34"/>
      <c r="L235" s="43"/>
      <c r="P235" s="37"/>
      <c r="T235" s="68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s="23" customFormat="1" x14ac:dyDescent="0.2">
      <c r="A236" s="54" t="s">
        <v>66</v>
      </c>
      <c r="B236" s="38">
        <v>3346</v>
      </c>
      <c r="C236" s="38">
        <v>2930</v>
      </c>
      <c r="D236" s="34"/>
      <c r="L236" s="43"/>
      <c r="P236" s="37"/>
      <c r="T236" s="68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s="23" customFormat="1" x14ac:dyDescent="0.2">
      <c r="A237" s="54" t="s">
        <v>67</v>
      </c>
      <c r="B237" s="38">
        <v>3510</v>
      </c>
      <c r="C237" s="38">
        <v>2990</v>
      </c>
      <c r="D237" s="34"/>
      <c r="L237" s="43"/>
      <c r="P237" s="37"/>
      <c r="T237" s="68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s="23" customFormat="1" x14ac:dyDescent="0.2">
      <c r="A238" s="55" t="s">
        <v>53</v>
      </c>
      <c r="B238" s="51">
        <v>3200</v>
      </c>
      <c r="C238" s="51">
        <v>2963</v>
      </c>
      <c r="D238" s="34"/>
      <c r="M238" s="43"/>
      <c r="P238" s="37"/>
      <c r="T238" s="68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s="23" customFormat="1" x14ac:dyDescent="0.2">
      <c r="A239" s="54" t="s">
        <v>32</v>
      </c>
      <c r="B239" s="38">
        <v>3186</v>
      </c>
      <c r="C239" s="38">
        <v>2496</v>
      </c>
      <c r="D239" s="34"/>
      <c r="L239" s="43"/>
      <c r="P239" s="37"/>
      <c r="T239" s="68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s="23" customFormat="1" x14ac:dyDescent="0.2">
      <c r="A240" s="54" t="s">
        <v>33</v>
      </c>
      <c r="B240" s="34"/>
      <c r="C240" s="38">
        <v>2459</v>
      </c>
      <c r="D240" s="34"/>
      <c r="L240" s="43"/>
      <c r="P240" s="37"/>
      <c r="T240" s="68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s="23" customFormat="1" x14ac:dyDescent="0.2">
      <c r="A241" s="54" t="s">
        <v>89</v>
      </c>
      <c r="B241" s="38">
        <v>3115</v>
      </c>
      <c r="C241" s="38">
        <v>2400</v>
      </c>
      <c r="D241" s="34"/>
      <c r="L241" s="43"/>
      <c r="P241" s="37"/>
      <c r="T241" s="68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s="23" customFormat="1" x14ac:dyDescent="0.2">
      <c r="A242" s="71" t="s">
        <v>46</v>
      </c>
      <c r="B242" s="34"/>
      <c r="C242" s="34"/>
      <c r="D242" s="38">
        <v>2941</v>
      </c>
      <c r="L242" s="43"/>
      <c r="P242" s="37"/>
      <c r="T242" s="68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s="23" customFormat="1" x14ac:dyDescent="0.2">
      <c r="A243" s="146" t="s">
        <v>58</v>
      </c>
      <c r="B243" s="75"/>
      <c r="C243" s="75"/>
      <c r="D243" s="75"/>
      <c r="E243" s="43"/>
      <c r="F243" s="43"/>
      <c r="O243" s="43"/>
      <c r="T243" s="77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s="23" customFormat="1" ht="13.5" thickBot="1" x14ac:dyDescent="0.25">
      <c r="A244" s="147"/>
      <c r="B244" s="2"/>
      <c r="C244" s="2"/>
      <c r="D244" s="2"/>
      <c r="E244" s="43"/>
      <c r="F244" s="43"/>
      <c r="O244" s="43"/>
      <c r="T244" s="77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s="23" customFormat="1" ht="13.5" thickBot="1" x14ac:dyDescent="0.25">
      <c r="A245" s="148" t="s">
        <v>36</v>
      </c>
      <c r="B245" s="74"/>
      <c r="C245" s="74"/>
      <c r="D245" s="74"/>
      <c r="E245" s="42"/>
      <c r="F245" s="117"/>
      <c r="O245" s="43"/>
      <c r="T245" s="77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s="23" customFormat="1" ht="13.5" thickBot="1" x14ac:dyDescent="0.25">
      <c r="A246" s="45" t="s">
        <v>99</v>
      </c>
      <c r="B246" s="135"/>
      <c r="C246" s="135" t="s">
        <v>96</v>
      </c>
      <c r="D246" s="136"/>
      <c r="E246" s="22"/>
      <c r="F246" s="44">
        <v>2273.75</v>
      </c>
      <c r="O246" s="43"/>
      <c r="T246" s="77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s="23" customFormat="1" ht="13.5" thickBot="1" x14ac:dyDescent="0.25">
      <c r="A247" s="45" t="s">
        <v>72</v>
      </c>
      <c r="B247" s="135"/>
      <c r="C247" s="135" t="s">
        <v>97</v>
      </c>
      <c r="D247" s="136"/>
      <c r="E247" s="22"/>
      <c r="F247" s="44">
        <v>1943.12</v>
      </c>
      <c r="O247" s="43"/>
      <c r="T247" s="77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s="23" customFormat="1" ht="13.5" thickBot="1" x14ac:dyDescent="0.25">
      <c r="A248" s="45" t="s">
        <v>100</v>
      </c>
      <c r="B248" s="135"/>
      <c r="C248" s="135" t="s">
        <v>98</v>
      </c>
      <c r="D248" s="136"/>
      <c r="E248" s="22"/>
      <c r="F248" s="44">
        <v>2055.4699999999998</v>
      </c>
      <c r="O248" s="43"/>
      <c r="T248" s="77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s="23" customFormat="1" ht="13.5" thickBot="1" x14ac:dyDescent="0.25">
      <c r="A249" s="22" t="s">
        <v>101</v>
      </c>
      <c r="B249" s="19"/>
      <c r="C249" s="19" t="s">
        <v>92</v>
      </c>
      <c r="D249" s="19"/>
      <c r="E249" s="20" t="s">
        <v>31</v>
      </c>
      <c r="F249" s="44">
        <v>1908.88</v>
      </c>
      <c r="O249" s="43"/>
      <c r="T249" s="77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s="23" customFormat="1" ht="13.5" thickBot="1" x14ac:dyDescent="0.25">
      <c r="A250" s="45" t="s">
        <v>102</v>
      </c>
      <c r="C250" s="19" t="s">
        <v>31</v>
      </c>
      <c r="D250" s="19"/>
      <c r="E250" s="22"/>
      <c r="F250" s="44">
        <v>1605</v>
      </c>
      <c r="O250" s="43"/>
      <c r="T250" s="77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s="23" customFormat="1" ht="13.5" thickBot="1" x14ac:dyDescent="0.25">
      <c r="A251" s="45" t="s">
        <v>103</v>
      </c>
      <c r="B251" s="19"/>
      <c r="C251" s="19" t="s">
        <v>93</v>
      </c>
      <c r="D251" s="19"/>
      <c r="E251" s="22"/>
      <c r="F251" s="44">
        <v>823.9</v>
      </c>
      <c r="O251" s="43"/>
      <c r="T251" s="77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s="23" customFormat="1" ht="13.5" thickBot="1" x14ac:dyDescent="0.25">
      <c r="A252" s="45" t="s">
        <v>68</v>
      </c>
      <c r="B252" s="19"/>
      <c r="C252" s="19" t="s">
        <v>94</v>
      </c>
      <c r="D252" s="19"/>
      <c r="E252" s="22"/>
      <c r="F252" s="44">
        <v>642</v>
      </c>
      <c r="O252" s="43"/>
      <c r="T252" s="77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s="23" customFormat="1" ht="13.5" thickBot="1" x14ac:dyDescent="0.25">
      <c r="A253" s="45" t="s">
        <v>69</v>
      </c>
      <c r="B253" s="19"/>
      <c r="C253" s="19" t="s">
        <v>95</v>
      </c>
      <c r="D253" s="19"/>
      <c r="E253" s="22"/>
      <c r="F253" s="44">
        <v>635.58000000000004</v>
      </c>
      <c r="O253" s="43"/>
      <c r="T253" s="77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s="23" customFormat="1" x14ac:dyDescent="0.2">
      <c r="A254" s="72" t="s">
        <v>49</v>
      </c>
      <c r="B254" s="3"/>
      <c r="C254" s="3"/>
      <c r="D254" s="3"/>
      <c r="O254" s="43"/>
      <c r="T254" s="77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s="23" customFormat="1" x14ac:dyDescent="0.2">
      <c r="A255" s="104" t="s">
        <v>104</v>
      </c>
      <c r="B255" s="149"/>
      <c r="C255" s="60"/>
      <c r="D255" s="3"/>
      <c r="L255" s="17"/>
      <c r="N255" s="17"/>
      <c r="O255" s="16"/>
      <c r="T255" s="77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s="23" customFormat="1" x14ac:dyDescent="0.2">
      <c r="A256" s="3"/>
      <c r="B256" s="3"/>
      <c r="C256" s="3"/>
      <c r="D256" s="3"/>
      <c r="L256" s="17"/>
      <c r="N256" s="17"/>
      <c r="O256" s="16"/>
      <c r="T256" s="77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s="23" customFormat="1" x14ac:dyDescent="0.2">
      <c r="A257" s="3"/>
      <c r="B257" s="3"/>
      <c r="D257" s="3"/>
      <c r="E257" s="23" t="s">
        <v>87</v>
      </c>
      <c r="L257" s="17"/>
      <c r="N257" s="17"/>
      <c r="O257" s="16"/>
      <c r="T257" s="77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s="23" customFormat="1" x14ac:dyDescent="0.2">
      <c r="A258" s="87" t="s">
        <v>83</v>
      </c>
      <c r="B258" s="3"/>
      <c r="D258" s="3"/>
      <c r="L258" s="17"/>
      <c r="N258" s="17"/>
      <c r="O258" s="16"/>
      <c r="T258" s="77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s="23" customFormat="1" x14ac:dyDescent="0.2">
      <c r="A259" s="21" t="s">
        <v>73</v>
      </c>
      <c r="B259" s="3"/>
      <c r="D259" s="2">
        <v>75</v>
      </c>
      <c r="E259" s="23">
        <v>200680</v>
      </c>
      <c r="L259" s="17"/>
      <c r="N259" s="17"/>
      <c r="O259" s="16"/>
      <c r="T259" s="77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s="23" customFormat="1" x14ac:dyDescent="0.2">
      <c r="A260" s="21" t="s">
        <v>74</v>
      </c>
      <c r="B260" s="3"/>
      <c r="D260" s="2">
        <v>125</v>
      </c>
      <c r="E260" s="23">
        <v>201480</v>
      </c>
      <c r="L260" s="17"/>
      <c r="N260" s="17"/>
      <c r="O260" s="16"/>
      <c r="T260" s="77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s="23" customFormat="1" x14ac:dyDescent="0.2">
      <c r="A261" s="21" t="s">
        <v>75</v>
      </c>
      <c r="B261" s="3"/>
      <c r="D261" s="2">
        <v>200</v>
      </c>
      <c r="E261" s="23">
        <v>201580</v>
      </c>
      <c r="L261" s="17"/>
      <c r="N261" s="17"/>
      <c r="O261" s="16"/>
      <c r="T261" s="77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s="23" customFormat="1" x14ac:dyDescent="0.2">
      <c r="A262" s="21" t="s">
        <v>76</v>
      </c>
      <c r="B262" s="3"/>
      <c r="D262" s="2">
        <v>125</v>
      </c>
      <c r="E262" s="23">
        <v>201580</v>
      </c>
      <c r="L262" s="17"/>
      <c r="N262" s="17"/>
      <c r="O262" s="16"/>
      <c r="T262" s="77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s="23" customFormat="1" x14ac:dyDescent="0.2">
      <c r="A263" s="21" t="s">
        <v>77</v>
      </c>
      <c r="B263" s="3"/>
      <c r="D263" s="2">
        <v>50</v>
      </c>
      <c r="E263" s="23">
        <v>201580</v>
      </c>
      <c r="L263" s="17"/>
      <c r="N263" s="17"/>
      <c r="O263" s="16"/>
      <c r="T263" s="77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s="23" customFormat="1" x14ac:dyDescent="0.2">
      <c r="A264" s="21" t="s">
        <v>78</v>
      </c>
      <c r="B264" s="3"/>
      <c r="D264" s="2">
        <v>350</v>
      </c>
      <c r="E264" s="23">
        <v>201580</v>
      </c>
      <c r="L264" s="17"/>
      <c r="N264" s="17"/>
      <c r="O264" s="16"/>
      <c r="T264" s="77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s="23" customFormat="1" x14ac:dyDescent="0.2">
      <c r="A265" s="21" t="s">
        <v>79</v>
      </c>
      <c r="B265" s="3"/>
      <c r="D265" s="2">
        <v>50</v>
      </c>
      <c r="E265" s="23">
        <v>201580</v>
      </c>
      <c r="L265" s="17"/>
      <c r="N265" s="17"/>
      <c r="O265" s="16"/>
      <c r="T265" s="77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s="23" customFormat="1" x14ac:dyDescent="0.2">
      <c r="A266" s="21" t="s">
        <v>90</v>
      </c>
      <c r="B266" s="3"/>
      <c r="D266" s="2">
        <v>175</v>
      </c>
      <c r="E266" s="23">
        <v>201780</v>
      </c>
      <c r="L266" s="17"/>
      <c r="N266" s="17"/>
      <c r="O266" s="16"/>
      <c r="T266" s="77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s="23" customFormat="1" x14ac:dyDescent="0.2">
      <c r="A267" s="21" t="s">
        <v>91</v>
      </c>
      <c r="B267" s="3"/>
      <c r="D267" s="2">
        <v>7.5</v>
      </c>
      <c r="E267" s="23">
        <v>201780</v>
      </c>
      <c r="L267" s="17"/>
      <c r="N267" s="17"/>
      <c r="O267" s="16"/>
      <c r="T267" s="77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s="23" customFormat="1" x14ac:dyDescent="0.2">
      <c r="A268" s="3"/>
      <c r="B268" s="3"/>
      <c r="C268" s="3"/>
      <c r="D268" s="3"/>
      <c r="L268" s="17"/>
      <c r="N268" s="17"/>
      <c r="O268" s="16"/>
      <c r="T268" s="77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s="23" customFormat="1" x14ac:dyDescent="0.2">
      <c r="A269" s="88" t="s">
        <v>84</v>
      </c>
      <c r="B269" s="3"/>
      <c r="C269" s="3"/>
      <c r="D269" s="3"/>
      <c r="L269" s="17"/>
      <c r="N269" s="17"/>
      <c r="O269" s="16"/>
      <c r="T269" s="77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s="23" customFormat="1" x14ac:dyDescent="0.2">
      <c r="A270" s="3" t="s">
        <v>86</v>
      </c>
      <c r="B270" s="3"/>
      <c r="C270" s="3" t="s">
        <v>85</v>
      </c>
      <c r="E270" s="23">
        <v>201580</v>
      </c>
      <c r="L270" s="17"/>
      <c r="N270" s="17"/>
      <c r="O270" s="16"/>
      <c r="T270" s="77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s="23" customFormat="1" x14ac:dyDescent="0.2">
      <c r="A271" s="3"/>
      <c r="B271" s="3"/>
      <c r="C271" s="3"/>
      <c r="D271" s="3"/>
      <c r="L271" s="17"/>
      <c r="N271" s="17"/>
      <c r="O271" s="16"/>
      <c r="T271" s="77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s="23" customFormat="1" x14ac:dyDescent="0.2">
      <c r="A272" s="88" t="s">
        <v>80</v>
      </c>
      <c r="B272" s="3"/>
      <c r="C272" s="3"/>
      <c r="D272" s="3"/>
      <c r="L272" s="17"/>
      <c r="N272" s="17"/>
      <c r="O272" s="16"/>
      <c r="T272" s="77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s="23" customFormat="1" x14ac:dyDescent="0.2">
      <c r="A273" s="3" t="s">
        <v>81</v>
      </c>
      <c r="B273" s="3"/>
      <c r="C273" s="3"/>
      <c r="D273" s="2">
        <v>72</v>
      </c>
      <c r="E273" s="23">
        <v>201480</v>
      </c>
      <c r="L273" s="17"/>
      <c r="N273" s="17"/>
      <c r="O273" s="16"/>
      <c r="T273" s="77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s="23" customFormat="1" x14ac:dyDescent="0.2">
      <c r="A274" s="3" t="s">
        <v>82</v>
      </c>
      <c r="B274" s="3"/>
      <c r="C274" s="3"/>
      <c r="D274" s="2">
        <v>150</v>
      </c>
      <c r="E274" s="23">
        <v>201480</v>
      </c>
      <c r="L274" s="17"/>
      <c r="N274" s="17"/>
      <c r="O274" s="16"/>
      <c r="T274" s="77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s="23" customFormat="1" x14ac:dyDescent="0.2">
      <c r="A275" s="3"/>
      <c r="B275" s="3"/>
      <c r="C275" s="3"/>
      <c r="D275" s="3"/>
      <c r="L275" s="17"/>
      <c r="N275" s="17"/>
      <c r="O275" s="16"/>
      <c r="T275" s="77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s="23" customFormat="1" x14ac:dyDescent="0.2">
      <c r="A276" s="3"/>
      <c r="B276" s="3"/>
      <c r="C276" s="3"/>
      <c r="D276" s="3"/>
      <c r="L276" s="17"/>
      <c r="N276" s="17"/>
      <c r="O276" s="16"/>
      <c r="T276" s="77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s="23" customFormat="1" x14ac:dyDescent="0.2">
      <c r="A277" s="3"/>
      <c r="B277" s="3"/>
      <c r="C277" s="3"/>
      <c r="D277" s="3"/>
      <c r="L277" s="17"/>
      <c r="N277" s="17"/>
      <c r="O277" s="16"/>
      <c r="T277" s="77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s="23" customFormat="1" x14ac:dyDescent="0.2">
      <c r="A278" s="3"/>
      <c r="B278" s="3"/>
      <c r="C278" s="3"/>
      <c r="D278" s="3"/>
      <c r="L278" s="17"/>
      <c r="N278" s="17"/>
      <c r="O278" s="16"/>
      <c r="T278" s="77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s="23" customFormat="1" x14ac:dyDescent="0.2">
      <c r="A279" s="3"/>
      <c r="B279" s="3"/>
      <c r="C279" s="3"/>
      <c r="D279" s="3"/>
      <c r="L279" s="17"/>
      <c r="N279" s="17"/>
      <c r="O279" s="16"/>
      <c r="T279" s="77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s="23" customFormat="1" x14ac:dyDescent="0.2">
      <c r="A280" s="3"/>
      <c r="B280" s="3"/>
      <c r="C280" s="3"/>
      <c r="D280" s="3"/>
      <c r="L280" s="17"/>
      <c r="N280" s="17"/>
      <c r="O280" s="16"/>
      <c r="T280" s="77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s="23" customFormat="1" x14ac:dyDescent="0.2">
      <c r="A281" s="3"/>
      <c r="B281" s="3"/>
      <c r="C281" s="3"/>
      <c r="D281" s="3"/>
      <c r="L281" s="17"/>
      <c r="N281" s="17"/>
      <c r="O281" s="16"/>
      <c r="T281" s="77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x14ac:dyDescent="0.2">
      <c r="E282" s="23"/>
      <c r="F282" s="23"/>
      <c r="H282" s="23"/>
      <c r="I282" s="23"/>
      <c r="L282" s="17"/>
      <c r="N282" s="17"/>
      <c r="O282" s="16"/>
    </row>
    <row r="283" spans="1:40" x14ac:dyDescent="0.2">
      <c r="E283" s="23"/>
      <c r="F283" s="23"/>
      <c r="H283" s="23"/>
      <c r="I283" s="23"/>
      <c r="L283" s="17"/>
      <c r="N283" s="17"/>
      <c r="O283" s="16"/>
    </row>
    <row r="284" spans="1:40" x14ac:dyDescent="0.2">
      <c r="E284" s="23"/>
      <c r="F284" s="23"/>
      <c r="H284" s="23"/>
      <c r="I284" s="23"/>
      <c r="L284" s="17"/>
      <c r="N284" s="17"/>
      <c r="O284" s="16"/>
    </row>
    <row r="285" spans="1:40" x14ac:dyDescent="0.2">
      <c r="E285" s="23"/>
      <c r="F285" s="23"/>
      <c r="H285" s="23"/>
      <c r="I285" s="23"/>
      <c r="L285" s="17"/>
      <c r="N285" s="17"/>
      <c r="O285" s="16"/>
    </row>
    <row r="286" spans="1:40" x14ac:dyDescent="0.2">
      <c r="E286" s="23"/>
      <c r="F286" s="23"/>
      <c r="H286" s="23"/>
      <c r="I286" s="23"/>
      <c r="L286" s="17"/>
      <c r="N286" s="17"/>
      <c r="O286" s="16"/>
    </row>
    <row r="287" spans="1:40" x14ac:dyDescent="0.2">
      <c r="E287" s="23"/>
      <c r="F287" s="23"/>
      <c r="H287" s="23"/>
      <c r="I287" s="23"/>
      <c r="L287" s="17"/>
      <c r="N287" s="17"/>
      <c r="O287" s="16"/>
    </row>
    <row r="288" spans="1:40" x14ac:dyDescent="0.2">
      <c r="E288" s="23"/>
      <c r="F288" s="23"/>
      <c r="H288" s="23"/>
      <c r="I288" s="23"/>
      <c r="L288" s="17"/>
      <c r="N288" s="17"/>
      <c r="O288" s="16"/>
    </row>
    <row r="289" spans="1:40" x14ac:dyDescent="0.2">
      <c r="E289" s="23"/>
      <c r="F289" s="23"/>
      <c r="H289" s="23"/>
      <c r="I289" s="23"/>
      <c r="L289" s="17"/>
      <c r="N289" s="17"/>
      <c r="O289" s="16"/>
    </row>
    <row r="290" spans="1:40" x14ac:dyDescent="0.2">
      <c r="E290" s="23"/>
      <c r="F290" s="23"/>
      <c r="H290" s="23"/>
      <c r="I290" s="23"/>
      <c r="L290" s="17"/>
      <c r="N290" s="17"/>
      <c r="O290" s="16"/>
    </row>
    <row r="291" spans="1:40" x14ac:dyDescent="0.2">
      <c r="E291" s="23"/>
      <c r="F291" s="23"/>
      <c r="H291" s="23"/>
      <c r="I291" s="23"/>
      <c r="L291" s="17"/>
      <c r="N291" s="17"/>
      <c r="O291" s="16"/>
    </row>
    <row r="292" spans="1:40" x14ac:dyDescent="0.2">
      <c r="E292" s="23"/>
      <c r="F292" s="23"/>
      <c r="H292" s="23"/>
      <c r="I292" s="23"/>
      <c r="L292" s="17"/>
      <c r="N292" s="17"/>
      <c r="O292" s="16"/>
    </row>
    <row r="293" spans="1:40" x14ac:dyDescent="0.2">
      <c r="E293" s="23"/>
      <c r="F293" s="23"/>
      <c r="H293" s="23"/>
      <c r="I293" s="23"/>
      <c r="L293" s="17"/>
      <c r="N293" s="17"/>
      <c r="O293" s="16"/>
    </row>
    <row r="294" spans="1:40" x14ac:dyDescent="0.2">
      <c r="E294" s="23"/>
      <c r="F294" s="23"/>
      <c r="H294" s="23"/>
      <c r="I294" s="23"/>
      <c r="L294" s="17"/>
      <c r="N294" s="17"/>
      <c r="O294" s="16"/>
    </row>
    <row r="295" spans="1:40" s="23" customFormat="1" x14ac:dyDescent="0.2">
      <c r="A295" s="3"/>
      <c r="B295" s="3"/>
      <c r="C295" s="3"/>
      <c r="D295" s="3"/>
      <c r="L295" s="17"/>
      <c r="N295" s="17"/>
      <c r="O295" s="16"/>
      <c r="T295" s="77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s="23" customFormat="1" x14ac:dyDescent="0.2">
      <c r="A296" s="3"/>
      <c r="B296" s="3"/>
      <c r="C296" s="3"/>
      <c r="D296" s="3"/>
      <c r="L296" s="17"/>
      <c r="N296" s="17"/>
      <c r="O296" s="16"/>
      <c r="T296" s="77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s="23" customFormat="1" x14ac:dyDescent="0.2">
      <c r="A297" s="3"/>
      <c r="B297" s="3"/>
      <c r="C297" s="3"/>
      <c r="D297" s="3"/>
      <c r="L297" s="17"/>
      <c r="N297" s="17"/>
      <c r="O297" s="16"/>
      <c r="T297" s="77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s="23" customFormat="1" x14ac:dyDescent="0.2">
      <c r="A298" s="3"/>
      <c r="B298" s="3"/>
      <c r="C298" s="3"/>
      <c r="D298" s="3"/>
      <c r="L298" s="17"/>
      <c r="N298" s="17"/>
      <c r="O298" s="16"/>
      <c r="T298" s="77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s="23" customFormat="1" x14ac:dyDescent="0.2">
      <c r="A299" s="3"/>
      <c r="B299" s="3"/>
      <c r="C299" s="3"/>
      <c r="D299" s="3"/>
      <c r="L299" s="17"/>
      <c r="N299" s="17"/>
      <c r="O299" s="16"/>
      <c r="T299" s="77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s="23" customFormat="1" x14ac:dyDescent="0.2">
      <c r="A300" s="3"/>
      <c r="B300" s="3"/>
      <c r="C300" s="3"/>
      <c r="D300" s="3"/>
      <c r="L300" s="17"/>
      <c r="N300" s="17"/>
      <c r="O300" s="16"/>
      <c r="T300" s="77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s="23" customFormat="1" x14ac:dyDescent="0.2">
      <c r="A301" s="3"/>
      <c r="B301" s="3"/>
      <c r="C301" s="3"/>
      <c r="D301" s="3"/>
      <c r="L301" s="17"/>
      <c r="N301" s="17"/>
      <c r="O301" s="16"/>
      <c r="T301" s="77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s="23" customFormat="1" x14ac:dyDescent="0.2">
      <c r="A302" s="3"/>
      <c r="B302" s="3"/>
      <c r="C302" s="3"/>
      <c r="D302" s="3"/>
      <c r="L302" s="17"/>
      <c r="N302" s="17"/>
      <c r="O302" s="16"/>
      <c r="T302" s="77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s="23" customFormat="1" x14ac:dyDescent="0.2">
      <c r="A303" s="3"/>
      <c r="B303" s="3"/>
      <c r="C303" s="3"/>
      <c r="D303" s="3"/>
      <c r="L303" s="17"/>
      <c r="N303" s="17"/>
      <c r="O303" s="16"/>
      <c r="T303" s="77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s="23" customFormat="1" x14ac:dyDescent="0.2">
      <c r="A304" s="3"/>
      <c r="B304" s="3"/>
      <c r="C304" s="3"/>
      <c r="D304" s="3"/>
      <c r="L304" s="17"/>
      <c r="N304" s="17"/>
      <c r="O304" s="16"/>
      <c r="T304" s="77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5:9" x14ac:dyDescent="0.2">
      <c r="E305" s="23"/>
      <c r="F305" s="23"/>
      <c r="H305" s="23"/>
      <c r="I305" s="23"/>
    </row>
    <row r="306" spans="5:9" x14ac:dyDescent="0.2">
      <c r="E306" s="23"/>
      <c r="F306" s="23"/>
      <c r="H306" s="23"/>
      <c r="I306" s="23"/>
    </row>
    <row r="307" spans="5:9" x14ac:dyDescent="0.2">
      <c r="E307" s="23"/>
      <c r="F307" s="23"/>
      <c r="H307" s="23"/>
      <c r="I307" s="23"/>
    </row>
    <row r="308" spans="5:9" x14ac:dyDescent="0.2">
      <c r="E308" s="23"/>
      <c r="F308" s="23"/>
      <c r="H308" s="23"/>
      <c r="I308" s="23"/>
    </row>
    <row r="309" spans="5:9" x14ac:dyDescent="0.2">
      <c r="E309" s="23"/>
      <c r="F309" s="23"/>
      <c r="H309" s="23"/>
      <c r="I309" s="23"/>
    </row>
    <row r="310" spans="5:9" x14ac:dyDescent="0.2">
      <c r="E310" s="23"/>
      <c r="F310" s="23"/>
      <c r="H310" s="23"/>
      <c r="I310" s="23"/>
    </row>
    <row r="311" spans="5:9" x14ac:dyDescent="0.2">
      <c r="E311" s="23"/>
      <c r="F311" s="23"/>
      <c r="H311" s="23"/>
      <c r="I311" s="23"/>
    </row>
    <row r="312" spans="5:9" x14ac:dyDescent="0.2">
      <c r="E312" s="23"/>
      <c r="F312" s="23"/>
      <c r="H312" s="23"/>
      <c r="I312" s="23"/>
    </row>
    <row r="313" spans="5:9" x14ac:dyDescent="0.2">
      <c r="E313" s="23"/>
      <c r="F313" s="23"/>
      <c r="H313" s="23"/>
      <c r="I313" s="23"/>
    </row>
    <row r="314" spans="5:9" x14ac:dyDescent="0.2">
      <c r="E314" s="23"/>
      <c r="F314" s="23"/>
      <c r="H314" s="23"/>
      <c r="I314" s="23"/>
    </row>
    <row r="315" spans="5:9" x14ac:dyDescent="0.2">
      <c r="E315" s="23"/>
      <c r="F315" s="23"/>
      <c r="H315" s="23"/>
      <c r="I315" s="23"/>
    </row>
    <row r="316" spans="5:9" x14ac:dyDescent="0.2">
      <c r="E316" s="23"/>
      <c r="F316" s="23"/>
      <c r="H316" s="23"/>
      <c r="I316" s="23"/>
    </row>
    <row r="317" spans="5:9" x14ac:dyDescent="0.2">
      <c r="E317" s="23"/>
      <c r="F317" s="23"/>
      <c r="H317" s="23"/>
      <c r="I317" s="23"/>
    </row>
    <row r="318" spans="5:9" x14ac:dyDescent="0.2">
      <c r="E318" s="23"/>
      <c r="F318" s="23"/>
      <c r="H318" s="23"/>
      <c r="I318" s="23"/>
    </row>
    <row r="319" spans="5:9" x14ac:dyDescent="0.2">
      <c r="E319" s="23"/>
      <c r="F319" s="23"/>
      <c r="H319" s="23"/>
      <c r="I319" s="23"/>
    </row>
    <row r="320" spans="5:9" x14ac:dyDescent="0.2">
      <c r="E320" s="23"/>
      <c r="F320" s="23"/>
      <c r="H320" s="23"/>
      <c r="I320" s="23"/>
    </row>
    <row r="321" spans="5:9" x14ac:dyDescent="0.2">
      <c r="E321" s="23"/>
      <c r="F321" s="23"/>
      <c r="H321" s="23"/>
      <c r="I321" s="23"/>
    </row>
    <row r="322" spans="5:9" x14ac:dyDescent="0.2">
      <c r="E322" s="23"/>
      <c r="F322" s="23"/>
      <c r="H322" s="23"/>
      <c r="I322" s="23"/>
    </row>
    <row r="323" spans="5:9" x14ac:dyDescent="0.2">
      <c r="E323" s="23"/>
      <c r="F323" s="23"/>
      <c r="H323" s="23"/>
      <c r="I323" s="23"/>
    </row>
    <row r="324" spans="5:9" x14ac:dyDescent="0.2">
      <c r="E324" s="23"/>
      <c r="F324" s="23"/>
      <c r="H324" s="23"/>
      <c r="I324" s="23"/>
    </row>
    <row r="325" spans="5:9" x14ac:dyDescent="0.2">
      <c r="E325" s="23"/>
      <c r="F325" s="23"/>
      <c r="H325" s="23"/>
      <c r="I325" s="23"/>
    </row>
    <row r="326" spans="5:9" x14ac:dyDescent="0.2">
      <c r="E326" s="23"/>
      <c r="F326" s="23"/>
      <c r="H326" s="23"/>
      <c r="I326" s="23"/>
    </row>
    <row r="327" spans="5:9" x14ac:dyDescent="0.2">
      <c r="E327" s="23"/>
      <c r="F327" s="23"/>
      <c r="H327" s="23"/>
      <c r="I327" s="23"/>
    </row>
    <row r="328" spans="5:9" x14ac:dyDescent="0.2">
      <c r="E328" s="23"/>
      <c r="F328" s="23"/>
      <c r="H328" s="23"/>
      <c r="I328" s="23"/>
    </row>
    <row r="329" spans="5:9" x14ac:dyDescent="0.2">
      <c r="E329" s="23"/>
      <c r="F329" s="23"/>
      <c r="H329" s="23"/>
      <c r="I329" s="23"/>
    </row>
    <row r="330" spans="5:9" x14ac:dyDescent="0.2">
      <c r="E330" s="23"/>
      <c r="F330" s="23"/>
      <c r="H330" s="23"/>
      <c r="I330" s="23"/>
    </row>
    <row r="331" spans="5:9" x14ac:dyDescent="0.2">
      <c r="E331" s="23"/>
      <c r="F331" s="23"/>
      <c r="H331" s="23"/>
      <c r="I33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TABLE</dc:title>
  <dc:creator>DJONES</dc:creator>
  <cp:lastModifiedBy>Nancy Brendell</cp:lastModifiedBy>
  <cp:lastPrinted>2017-03-03T16:16:56Z</cp:lastPrinted>
  <dcterms:created xsi:type="dcterms:W3CDTF">2000-01-05T15:54:53Z</dcterms:created>
  <dcterms:modified xsi:type="dcterms:W3CDTF">2017-04-21T14:48:04Z</dcterms:modified>
</cp:coreProperties>
</file>